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ECUS" sheetId="1" r:id="rId1"/>
    <sheet name="BTU" sheetId="2" state="hidden" r:id="rId2"/>
    <sheet name="MBTU" sheetId="3" r:id="rId3"/>
    <sheet name="PRECIOS INTERN 2021" sheetId="4" r:id="rId4"/>
    <sheet name="VARIABLESABASTECIMIENTO" sheetId="5" r:id="rId5"/>
  </sheets>
  <definedNames>
    <definedName name="pumps" localSheetId="0">'PRECUS'!#REF!</definedName>
  </definedNames>
  <calcPr fullCalcOnLoad="1"/>
</workbook>
</file>

<file path=xl/sharedStrings.xml><?xml version="1.0" encoding="utf-8"?>
<sst xmlns="http://schemas.openxmlformats.org/spreadsheetml/2006/main" count="388" uniqueCount="199">
  <si>
    <t>U.S $</t>
  </si>
  <si>
    <t>$/€</t>
  </si>
  <si>
    <t>HIDROCARBUROS LIQUIDOS (ECOPETROL NOVIEMBRE 2021)</t>
  </si>
  <si>
    <t>COMBUSTIBLE</t>
  </si>
  <si>
    <t xml:space="preserve">UNIDAD </t>
  </si>
  <si>
    <t>PRECIO $</t>
  </si>
  <si>
    <t>PRECIO U.S.$</t>
  </si>
  <si>
    <t>PRECIO €</t>
  </si>
  <si>
    <t xml:space="preserve">DIESEL (ACPM) </t>
  </si>
  <si>
    <t>$/GALON</t>
  </si>
  <si>
    <t xml:space="preserve">GASOLINA CORRIENTE </t>
  </si>
  <si>
    <t>GASOLINA EXTRA. PRECIO OFICIAL MAYORISTA INCLUYE SOBRETASA. MANSILLA FEB 16</t>
  </si>
  <si>
    <t>BIOCOMBUSTIBLES LÍQUIDOS  NOVIEMBRE 2021</t>
  </si>
  <si>
    <t xml:space="preserve">ETANOL. PRECIO FIJADO RESOLUCIÓN MME 18 0222, 27/02/06. </t>
  </si>
  <si>
    <t>BIODIESEL. PRECIO FIJADO RESOLUCIÓN MME 182160. 28/12/07</t>
  </si>
  <si>
    <t>HIDROCARBUROS GASEOSOS</t>
  </si>
  <si>
    <t>RANGO</t>
  </si>
  <si>
    <t>CARGO FIJO</t>
  </si>
  <si>
    <t xml:space="preserve"> </t>
  </si>
  <si>
    <t>$/mes</t>
  </si>
  <si>
    <t>U.S./mes</t>
  </si>
  <si>
    <t>€/mes</t>
  </si>
  <si>
    <t>1: DE 0 A 26.300 m3/MES</t>
  </si>
  <si>
    <r>
      <rPr>
        <b/>
        <sz val="10"/>
        <color indexed="8"/>
        <rFont val="Arial"/>
        <family val="2"/>
      </rPr>
      <t>$/M</t>
    </r>
    <r>
      <rPr>
        <b/>
        <vertAlign val="superscript"/>
        <sz val="10"/>
        <color indexed="8"/>
        <rFont val="Arial"/>
        <family val="2"/>
      </rPr>
      <t>3</t>
    </r>
  </si>
  <si>
    <t>2: 26.301 A 74.500 m3/MES</t>
  </si>
  <si>
    <t>3: DE 74,501 A 438,300 m3/MES</t>
  </si>
  <si>
    <t>4: DE 438,301 a 789.000  m3/MES</t>
  </si>
  <si>
    <t>5: DE 789.001 a 1'490.300  m3/MES</t>
  </si>
  <si>
    <t>6: De 1'490.301  a 10'000.000 m3/MES</t>
  </si>
  <si>
    <t>GAS NATURAL VEHICULAR (G.N.C. o G.N.V.) GAS NATURAL S.A. OCTUBREBRE 2021</t>
  </si>
  <si>
    <t>GAS PROPANO (G.L.P.)</t>
  </si>
  <si>
    <t>$/Kilo</t>
  </si>
  <si>
    <t>CARBON MINERAL.</t>
  </si>
  <si>
    <t>$/kilo</t>
  </si>
  <si>
    <t>TIPO USUARIO. CON INVERSIÓN DE ACTIVOS. LÍNEA AÉREA</t>
  </si>
  <si>
    <t>USUARIO RESIDENCIAL ESTRATO 1 CS (de 0 a 130 kWh/mes) Y ÁREAS COMUNES</t>
  </si>
  <si>
    <t>$/kWh</t>
  </si>
  <si>
    <t>USUARIO RESIDENCIAL ESTRATO 2 CS (de 0 a 130 kWh/mes)</t>
  </si>
  <si>
    <t>USUARIO RESIDENCIAL ESTRATO 3 CS (de 0 a 130 kWh/mes)</t>
  </si>
  <si>
    <t>USUARIO RESIDENCIAL ESTRATO 1, 2 y 3 (más de 130 kWh/mes) Y AREAS COMUNES</t>
  </si>
  <si>
    <t>USUARIO RESIDENCIAL ESTRATO 4 (todo consumo) Y AREAS COMUNES</t>
  </si>
  <si>
    <t>USUARIO RESIDENCIAL ESTRATO 5 Y 6 (todo consumo) Y AREAS COMUNES</t>
  </si>
  <si>
    <t>USUARIO COMERCIAL. TARIFA REGULADA. NIVEL I (menor a 1 kV.). TODO CONSUMO</t>
  </si>
  <si>
    <t>INDUSTRIAL REGULADO NIVEL I (menor a 1 kV.) sencilla diurna</t>
  </si>
  <si>
    <t>INDUSTRIAL REGULADO NIVEL II (entre 1 y 30 kV.) diurna</t>
  </si>
  <si>
    <t>INDUSTRIAL REGULADO NIVEL III (entre 30 y 62 kV.) diurna</t>
  </si>
  <si>
    <t>INDUSTRIAL REGULADO NIVEL IV (mayor a 62 kV.) Comercial referencia, sencilla</t>
  </si>
  <si>
    <t>FUENTES: PAGINAS WEB ECOPETROL, GAS NATURAL, ENEL/CODENSA, VANTI, LA LEÑERÍA, CLC ESP. PROCESADO POR JUAN V. SAUCEDO B. CORPOEMA. Email: juaju@yahoo.com</t>
  </si>
  <si>
    <t>CANASTA ENERGETICA COLOMBIANA $/MBTU, U.S.$/MTBU Y €/MTUB FEBRERO 14 DE 2005</t>
  </si>
  <si>
    <t>TASAS DE CAMBIO AL 11/02/2005, $/U.S. $</t>
  </si>
  <si>
    <t xml:space="preserve"> $/€. $</t>
  </si>
  <si>
    <t>BTU</t>
  </si>
  <si>
    <t>PODERES CALORICOS (1)</t>
  </si>
  <si>
    <t>COSTO</t>
  </si>
  <si>
    <t>$/MBTU</t>
  </si>
  <si>
    <t>US$/MBTU</t>
  </si>
  <si>
    <t>€/MBTU</t>
  </si>
  <si>
    <t>BTU/UNIDAD</t>
  </si>
  <si>
    <t>VALOR</t>
  </si>
  <si>
    <t>UNIDAD</t>
  </si>
  <si>
    <t>PRECIO</t>
  </si>
  <si>
    <t>(2)</t>
  </si>
  <si>
    <t>(7)</t>
  </si>
  <si>
    <t>(8)</t>
  </si>
  <si>
    <t>ENERGIA ELECTRICA</t>
  </si>
  <si>
    <t>BTU/kWh</t>
  </si>
  <si>
    <t>$/kWh (3)</t>
  </si>
  <si>
    <t>GASOLINA 87-93 OCT.</t>
  </si>
  <si>
    <t>BTU/GALON</t>
  </si>
  <si>
    <t>QUEROSENO</t>
  </si>
  <si>
    <t>DIESEL (ACPM)</t>
  </si>
  <si>
    <t>GAS PROPANO</t>
  </si>
  <si>
    <t>GAS NATURAL (4)</t>
  </si>
  <si>
    <r>
      <rPr>
        <b/>
        <sz val="12"/>
        <rFont val="Arial"/>
        <family val="2"/>
      </rPr>
      <t>BTU/M</t>
    </r>
    <r>
      <rPr>
        <b/>
        <vertAlign val="superscript"/>
        <sz val="12"/>
        <rFont val="Arial"/>
        <family val="2"/>
      </rPr>
      <t>3</t>
    </r>
  </si>
  <si>
    <r>
      <rPr>
        <b/>
        <sz val="12"/>
        <rFont val="Arial"/>
        <family val="2"/>
      </rPr>
      <t>$/M</t>
    </r>
    <r>
      <rPr>
        <b/>
        <vertAlign val="superscript"/>
        <sz val="12"/>
        <rFont val="Arial"/>
        <family val="2"/>
      </rPr>
      <t>3</t>
    </r>
  </si>
  <si>
    <t>CRUDO DE CASTILLA (6)</t>
  </si>
  <si>
    <t>FUEL OIL CIB (6)</t>
  </si>
  <si>
    <t>CRUDO DE RUBIALES (6)</t>
  </si>
  <si>
    <t xml:space="preserve">CARBÓN MINERAL </t>
  </si>
  <si>
    <t>BTU/Kg (5)</t>
  </si>
  <si>
    <t>$/Kg</t>
  </si>
  <si>
    <t>(1) VALORES PROMEDIO. SUJETOS A REVISION</t>
  </si>
  <si>
    <t>(2) $ (pesos)/MBTU (MILLONES DE BTU)</t>
  </si>
  <si>
    <t>(3) TARIFA REPRESENTATIVA PRECIO COMPUESTO NIVEL I Y II. PROMEDIO ESTIMADO.</t>
  </si>
  <si>
    <t>(4) TARIFA INDUSTRIAL. PRECIO REPRESENTATIVO</t>
  </si>
  <si>
    <t>(5) VALOR PROMEDIO DE LOS CARBONES COLOMBIANOS</t>
  </si>
  <si>
    <t>(6) PRECIO REAJUSTADO PUESTO EN BOGOTA</t>
  </si>
  <si>
    <t>(7) US$ (DOLARES)/MBTU (MILLONES DE BTU). LIQUIDADOS A LA T.R.M. INDICADA</t>
  </si>
  <si>
    <t>(8) € (EUROS)/MBTU (MILLONES DE BTU). LIQUIDADOS A LA T.R.M. INDICADA</t>
  </si>
  <si>
    <t>NOTA: EL PRECIO DE LOS COMBUSTIBLES ES PUESTO A DOMICILIO EN BOGOTA D.C.</t>
  </si>
  <si>
    <t>FUENTE: JUAN V. SAUCEDO B.</t>
  </si>
  <si>
    <t>GAS PROPANO (9)</t>
  </si>
  <si>
    <t>BTU/Kilo</t>
  </si>
  <si>
    <t xml:space="preserve">CARBON MINERAL </t>
  </si>
  <si>
    <t>NOTA 1: PODER CALÓRICO DEL ALCOHOL ETANOL ANHIDRO: 84,000 BTU/galón</t>
  </si>
  <si>
    <t>NOTA 2: PODER CALÓRICO DEL BIODIESEL: 126,000 BTU/galón</t>
  </si>
  <si>
    <t>(9) PODER CALÓRICO ZONZ CENTRO DE COLOMBIA.</t>
  </si>
  <si>
    <t>NOTA. EL PRECIO DEL CARBÓN NO ES EN BOCA DE MINA, ES EN EL DOMICILIO DE LA INDUSTRIA. INCLUYE TRANSPORTE, LIMPIEZA Y HOMOGENIZACIÓN</t>
  </si>
  <si>
    <t xml:space="preserve">FUENTE: JUAN V. SAUCEDO B. CORPOEMA </t>
  </si>
  <si>
    <t>PRECIO DE ENERGETICOS A NIVEL INTERNACIONAL. NOVIEMBRE DE 2021</t>
  </si>
  <si>
    <t>PRECIO INTERNACIONAL EN BOLSAS</t>
  </si>
  <si>
    <t>DERIVADOS PRECIO EN EUA. DOE</t>
  </si>
  <si>
    <t>PRECIOS DOE</t>
  </si>
  <si>
    <t>TASA DE CAMBIO</t>
  </si>
  <si>
    <t>GN</t>
  </si>
  <si>
    <t>BRENT</t>
  </si>
  <si>
    <t>WTI</t>
  </si>
  <si>
    <t>IFO380</t>
  </si>
  <si>
    <t>FUEL OIL</t>
  </si>
  <si>
    <t>DIESEL</t>
  </si>
  <si>
    <t>GASOLINA</t>
  </si>
  <si>
    <t>GLP</t>
  </si>
  <si>
    <t>ELECTRICIDAD C.U.S.$/kWh</t>
  </si>
  <si>
    <t>DIA</t>
  </si>
  <si>
    <t>OCT</t>
  </si>
  <si>
    <t>€/US.</t>
  </si>
  <si>
    <t>$/U.S.$</t>
  </si>
  <si>
    <t xml:space="preserve">$/€ </t>
  </si>
  <si>
    <t>U.S. $/MBTU</t>
  </si>
  <si>
    <t>U.S. $/Bbl</t>
  </si>
  <si>
    <t>U.S. $/TM</t>
  </si>
  <si>
    <t>U.S. $/GALON</t>
  </si>
  <si>
    <t>RESIDENCIAL</t>
  </si>
  <si>
    <t>COMERCIAL</t>
  </si>
  <si>
    <t>INDUSTRIAL</t>
  </si>
  <si>
    <t>Lu</t>
  </si>
  <si>
    <t>01</t>
  </si>
  <si>
    <t>Ma</t>
  </si>
  <si>
    <t>02</t>
  </si>
  <si>
    <t>Mi</t>
  </si>
  <si>
    <t>03</t>
  </si>
  <si>
    <t>Ju</t>
  </si>
  <si>
    <t>04</t>
  </si>
  <si>
    <t>Vi</t>
  </si>
  <si>
    <t>05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</si>
  <si>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</si>
  <si>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</si>
  <si>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</si>
  <si>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</si>
  <si>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</si>
  <si>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</si>
  <si>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</si>
  <si>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</si>
  <si>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</si>
  <si>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</si>
  <si>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</si>
  <si>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</si>
  <si>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</si>
  <si>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</si>
  <si>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</si>
  <si>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29</t>
  </si>
  <si>
    <t>30</t>
  </si>
  <si>
    <t xml:space="preserve">NOTAS: </t>
  </si>
  <si>
    <t xml:space="preserve">1. PRECIOS DE BOLSA. FUENTE: PORTAFOLIO </t>
  </si>
  <si>
    <t>2. PRECIOS DERIVADOS DEL PETROLEO EN EUA.FUENTE DOE. www.eia.doe.gov</t>
  </si>
  <si>
    <t>3. PRECIOS ELECTRICIDAD. FUENTE DOE. www. eia.doe.gov</t>
  </si>
  <si>
    <t>4. OTROS ENERGÉTICOS: https://markets.businessinsider.com/commodities</t>
  </si>
  <si>
    <t>5. GAS NATURAL Precio Henry  Hub</t>
  </si>
  <si>
    <t>PRECIOS RECOPILADOS Y PROCESADOS POR JUAN V. SAUCEDO. Email: juaju@yahoo.com</t>
  </si>
  <si>
    <t>CIFRAS ABATECIMIENTO ELECTRICIDAD EN COLOMBIA</t>
  </si>
  <si>
    <t>MES: NOVIEMBRE  2021</t>
  </si>
  <si>
    <t>FUENTE: XM SA ESP</t>
  </si>
  <si>
    <t>DÍA</t>
  </si>
  <si>
    <t>DEMANDA/DÍA</t>
  </si>
  <si>
    <t>GENERACIÓN HÍDRICA *</t>
  </si>
  <si>
    <t>GENERACIÓN TÉRMICA</t>
  </si>
  <si>
    <t>NIVEL EMBALSES</t>
  </si>
  <si>
    <t>APORTE HIDRICO</t>
  </si>
  <si>
    <t>GWh</t>
  </si>
  <si>
    <t>%</t>
  </si>
  <si>
    <t>DOMINGO</t>
  </si>
  <si>
    <t>31</t>
  </si>
  <si>
    <t>LUNES</t>
  </si>
  <si>
    <t>MARTES</t>
  </si>
  <si>
    <t xml:space="preserve">MIÉRCOLES </t>
  </si>
  <si>
    <t>JUEVES</t>
  </si>
  <si>
    <t>VIERNES</t>
  </si>
  <si>
    <t>SÁBADO</t>
  </si>
  <si>
    <t>06</t>
  </si>
  <si>
    <t>SEMANA 1/5</t>
  </si>
  <si>
    <t>X</t>
  </si>
  <si>
    <t>07</t>
  </si>
  <si>
    <t>13</t>
  </si>
  <si>
    <t>SEMANA 2/5</t>
  </si>
  <si>
    <t>14</t>
  </si>
  <si>
    <t>20</t>
  </si>
  <si>
    <t>SEMANA 3/5</t>
  </si>
  <si>
    <t>21</t>
  </si>
  <si>
    <t>27</t>
  </si>
  <si>
    <t>SEMANA 4/5</t>
  </si>
  <si>
    <t>28</t>
  </si>
  <si>
    <t>SEMANA 5/5</t>
  </si>
  <si>
    <t>MES NOVIEMBRE 2021</t>
  </si>
  <si>
    <t>GAS PROPANO (G.L.P.) BOGOTA, NOVIEMBRE  DE 2021</t>
  </si>
  <si>
    <t>ENERGETICO SOLIDO TÉRMICO. NOVIEMBRE 2021</t>
  </si>
  <si>
    <t>ENERGIA ELECTRICA (ENEL, NOVIEMBRE 2021).</t>
  </si>
  <si>
    <t>GAS NATURAL MERCADO REGULADO (NOVIEMBRE 2021, sujeto a revisión). TARIFAS VANTI.</t>
  </si>
  <si>
    <t xml:space="preserve">CANASTA DE ENERGÉTICOS COLOMBIANOS A. PRECIOS NOVIEMBRE 29 DE 2021  D.C. $, U.S. Y €  </t>
  </si>
  <si>
    <t>TASAS DE CAMBIO AL 26/11/2021, $/U.S. $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</si>
</sst>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_ [$€-2]\ * #,##0.00_ ;_ [$€-2]\ * \-#,##0.00_ ;_ [$€-2]\ * \-??_ "/>
    <numFmt numFmtId="166" formatCode="_([$€-2]\ * #,##0.00_);_([$€-2]\ * \(#,##0.00\);_([$€-2]\ * \-??_)"/>
    <numFmt numFmtId="167" formatCode="_-* #,##0.00_-;\-* #,##0.00_-;_-* \-??_-;_-@_-"/>
    <numFmt numFmtId="168" formatCode="_ * #,##0_ ;_ * \-#,##0_ ;_ * \-_ ;_ @_ "/>
    <numFmt numFmtId="169" formatCode="_-* #,##0_-;\-* #,##0_-;_-* \-_-;_-@_-"/>
    <numFmt numFmtId="170" formatCode="_(* #,##0.00_);_(* \(#,##0.00\);_(* \-??_);_(@_)"/>
    <numFmt numFmtId="171" formatCode="_-* #,##0.00_-;\-* #,##0.00_-;_-* \-_-;_-@_-"/>
    <numFmt numFmtId="172" formatCode="_-* #,##0.0000_-;\-* #,##0.0000_-;_-* \-_-;_-@_-"/>
    <numFmt numFmtId="173" formatCode="_-* #,##0.00000_-;\-* #,##0.00000_-;_-* \-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0" fontId="38" fillId="30" borderId="0" applyNumberFormat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167" fontId="4" fillId="0" borderId="11" xfId="56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171" fontId="3" fillId="0" borderId="10" xfId="57" applyNumberFormat="1" applyFont="1" applyFill="1" applyBorder="1" applyAlignment="1" applyProtection="1">
      <alignment/>
      <protection/>
    </xf>
    <xf numFmtId="171" fontId="3" fillId="0" borderId="17" xfId="57" applyNumberFormat="1" applyFont="1" applyFill="1" applyBorder="1" applyAlignment="1" applyProtection="1">
      <alignment/>
      <protection/>
    </xf>
    <xf numFmtId="171" fontId="3" fillId="0" borderId="13" xfId="57" applyNumberFormat="1" applyFont="1" applyFill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171" fontId="3" fillId="33" borderId="17" xfId="57" applyNumberFormat="1" applyFont="1" applyFill="1" applyBorder="1" applyAlignment="1" applyProtection="1">
      <alignment/>
      <protection/>
    </xf>
    <xf numFmtId="171" fontId="3" fillId="33" borderId="10" xfId="57" applyNumberFormat="1" applyFont="1" applyFill="1" applyBorder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1" fontId="3" fillId="0" borderId="15" xfId="57" applyNumberFormat="1" applyFont="1" applyFill="1" applyBorder="1" applyAlignment="1" applyProtection="1">
      <alignment/>
      <protection/>
    </xf>
    <xf numFmtId="171" fontId="3" fillId="0" borderId="16" xfId="57" applyNumberFormat="1" applyFont="1" applyFill="1" applyBorder="1" applyAlignment="1" applyProtection="1">
      <alignment/>
      <protection/>
    </xf>
    <xf numFmtId="171" fontId="3" fillId="0" borderId="18" xfId="57" applyNumberFormat="1" applyFont="1" applyFill="1" applyBorder="1" applyAlignment="1" applyProtection="1">
      <alignment/>
      <protection/>
    </xf>
    <xf numFmtId="171" fontId="3" fillId="0" borderId="12" xfId="57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4" xfId="0" applyFont="1" applyBorder="1" applyAlignment="1">
      <alignment/>
    </xf>
    <xf numFmtId="167" fontId="3" fillId="0" borderId="17" xfId="56" applyFont="1" applyFill="1" applyBorder="1" applyAlignment="1" applyProtection="1">
      <alignment/>
      <protection/>
    </xf>
    <xf numFmtId="167" fontId="3" fillId="0" borderId="10" xfId="56" applyFont="1" applyFill="1" applyBorder="1" applyAlignment="1" applyProtection="1">
      <alignment/>
      <protection/>
    </xf>
    <xf numFmtId="167" fontId="3" fillId="0" borderId="12" xfId="56" applyFont="1" applyFill="1" applyBorder="1" applyAlignment="1" applyProtection="1">
      <alignment/>
      <protection/>
    </xf>
    <xf numFmtId="170" fontId="5" fillId="0" borderId="10" xfId="67" applyFont="1" applyFill="1" applyBorder="1" applyAlignment="1" applyProtection="1">
      <alignment/>
      <protection/>
    </xf>
    <xf numFmtId="0" fontId="3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71" fontId="3" fillId="0" borderId="26" xfId="57" applyNumberFormat="1" applyFont="1" applyFill="1" applyBorder="1" applyAlignment="1" applyProtection="1">
      <alignment/>
      <protection/>
    </xf>
    <xf numFmtId="0" fontId="3" fillId="0" borderId="21" xfId="0" applyFont="1" applyBorder="1" applyAlignment="1">
      <alignment/>
    </xf>
    <xf numFmtId="0" fontId="3" fillId="0" borderId="25" xfId="0" applyFont="1" applyBorder="1" applyAlignment="1">
      <alignment/>
    </xf>
    <xf numFmtId="171" fontId="3" fillId="0" borderId="20" xfId="57" applyNumberFormat="1" applyFont="1" applyFill="1" applyBorder="1" applyAlignment="1" applyProtection="1">
      <alignment/>
      <protection/>
    </xf>
    <xf numFmtId="0" fontId="3" fillId="0" borderId="25" xfId="0" applyFont="1" applyBorder="1" applyAlignment="1">
      <alignment horizontal="center"/>
    </xf>
    <xf numFmtId="172" fontId="3" fillId="0" borderId="19" xfId="57" applyNumberFormat="1" applyFont="1" applyFill="1" applyBorder="1" applyAlignment="1" applyProtection="1">
      <alignment/>
      <protection/>
    </xf>
    <xf numFmtId="171" fontId="3" fillId="0" borderId="19" xfId="57" applyNumberFormat="1" applyFont="1" applyFill="1" applyBorder="1" applyAlignment="1" applyProtection="1">
      <alignment/>
      <protection/>
    </xf>
    <xf numFmtId="171" fontId="3" fillId="0" borderId="27" xfId="57" applyNumberFormat="1" applyFont="1" applyFill="1" applyBorder="1" applyAlignment="1" applyProtection="1">
      <alignment/>
      <protection/>
    </xf>
    <xf numFmtId="172" fontId="3" fillId="0" borderId="10" xfId="57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center"/>
    </xf>
    <xf numFmtId="171" fontId="3" fillId="0" borderId="25" xfId="57" applyNumberFormat="1" applyFont="1" applyFill="1" applyBorder="1" applyAlignment="1" applyProtection="1">
      <alignment/>
      <protection/>
    </xf>
    <xf numFmtId="172" fontId="3" fillId="0" borderId="20" xfId="5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67" fontId="3" fillId="0" borderId="10" xfId="56" applyFont="1" applyFill="1" applyBorder="1" applyAlignment="1" applyProtection="1">
      <alignment horizontal="right"/>
      <protection/>
    </xf>
    <xf numFmtId="167" fontId="5" fillId="0" borderId="10" xfId="56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/>
    </xf>
    <xf numFmtId="169" fontId="9" fillId="0" borderId="29" xfId="57" applyFont="1" applyFill="1" applyBorder="1" applyAlignment="1" applyProtection="1">
      <alignment/>
      <protection/>
    </xf>
    <xf numFmtId="169" fontId="9" fillId="0" borderId="30" xfId="57" applyFont="1" applyFill="1" applyBorder="1" applyAlignment="1" applyProtection="1">
      <alignment/>
      <protection/>
    </xf>
    <xf numFmtId="169" fontId="9" fillId="0" borderId="31" xfId="57" applyFont="1" applyFill="1" applyBorder="1" applyAlignment="1" applyProtection="1">
      <alignment/>
      <protection/>
    </xf>
    <xf numFmtId="164" fontId="9" fillId="0" borderId="31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169" fontId="9" fillId="0" borderId="34" xfId="57" applyFont="1" applyFill="1" applyBorder="1" applyAlignment="1" applyProtection="1">
      <alignment/>
      <protection/>
    </xf>
    <xf numFmtId="169" fontId="9" fillId="0" borderId="35" xfId="57" applyFont="1" applyFill="1" applyBorder="1" applyAlignment="1" applyProtection="1">
      <alignment/>
      <protection/>
    </xf>
    <xf numFmtId="169" fontId="9" fillId="0" borderId="36" xfId="57" applyFont="1" applyFill="1" applyBorder="1" applyAlignment="1" applyProtection="1">
      <alignment/>
      <protection/>
    </xf>
    <xf numFmtId="164" fontId="9" fillId="0" borderId="36" xfId="0" applyNumberFormat="1" applyFont="1" applyBorder="1" applyAlignment="1">
      <alignment/>
    </xf>
    <xf numFmtId="164" fontId="9" fillId="0" borderId="33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69" fontId="9" fillId="0" borderId="39" xfId="57" applyFont="1" applyFill="1" applyBorder="1" applyAlignment="1" applyProtection="1">
      <alignment/>
      <protection/>
    </xf>
    <xf numFmtId="169" fontId="9" fillId="0" borderId="40" xfId="57" applyFont="1" applyFill="1" applyBorder="1" applyAlignment="1" applyProtection="1">
      <alignment/>
      <protection/>
    </xf>
    <xf numFmtId="169" fontId="9" fillId="0" borderId="11" xfId="57" applyFont="1" applyFill="1" applyBorder="1" applyAlignment="1" applyProtection="1">
      <alignment/>
      <protection/>
    </xf>
    <xf numFmtId="164" fontId="9" fillId="0" borderId="11" xfId="0" applyNumberFormat="1" applyFont="1" applyBorder="1" applyAlignment="1">
      <alignment/>
    </xf>
    <xf numFmtId="164" fontId="9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9" fontId="9" fillId="0" borderId="33" xfId="57" applyFont="1" applyFill="1" applyBorder="1" applyAlignment="1" applyProtection="1">
      <alignment/>
      <protection/>
    </xf>
    <xf numFmtId="164" fontId="9" fillId="0" borderId="41" xfId="0" applyNumberFormat="1" applyFont="1" applyBorder="1" applyAlignment="1">
      <alignment/>
    </xf>
    <xf numFmtId="169" fontId="9" fillId="0" borderId="38" xfId="57" applyFont="1" applyFill="1" applyBorder="1" applyAlignment="1" applyProtection="1">
      <alignment/>
      <protection/>
    </xf>
    <xf numFmtId="164" fontId="9" fillId="0" borderId="42" xfId="0" applyNumberFormat="1" applyFont="1" applyBorder="1" applyAlignment="1">
      <alignment/>
    </xf>
    <xf numFmtId="0" fontId="9" fillId="0" borderId="0" xfId="0" applyFont="1" applyAlignment="1">
      <alignment/>
    </xf>
    <xf numFmtId="169" fontId="9" fillId="0" borderId="0" xfId="57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173" fontId="3" fillId="0" borderId="26" xfId="58" applyNumberFormat="1" applyFont="1" applyFill="1" applyBorder="1" applyAlignment="1" applyProtection="1">
      <alignment/>
      <protection/>
    </xf>
    <xf numFmtId="167" fontId="4" fillId="0" borderId="36" xfId="56" applyFont="1" applyFill="1" applyBorder="1" applyAlignment="1" applyProtection="1">
      <alignment/>
      <protection/>
    </xf>
    <xf numFmtId="167" fontId="4" fillId="0" borderId="33" xfId="56" applyFont="1" applyFill="1" applyBorder="1" applyAlignment="1" applyProtection="1">
      <alignment/>
      <protection/>
    </xf>
    <xf numFmtId="167" fontId="4" fillId="0" borderId="43" xfId="56" applyFont="1" applyFill="1" applyBorder="1" applyAlignment="1" applyProtection="1">
      <alignment/>
      <protection/>
    </xf>
    <xf numFmtId="167" fontId="4" fillId="0" borderId="31" xfId="56" applyFont="1" applyFill="1" applyBorder="1" applyAlignment="1" applyProtection="1">
      <alignment/>
      <protection/>
    </xf>
    <xf numFmtId="167" fontId="4" fillId="33" borderId="26" xfId="56" applyFont="1" applyFill="1" applyBorder="1" applyAlignment="1" applyProtection="1">
      <alignment/>
      <protection/>
    </xf>
    <xf numFmtId="167" fontId="4" fillId="0" borderId="44" xfId="56" applyFont="1" applyFill="1" applyBorder="1" applyAlignment="1" applyProtection="1">
      <alignment/>
      <protection/>
    </xf>
    <xf numFmtId="167" fontId="4" fillId="0" borderId="26" xfId="56" applyFont="1" applyFill="1" applyBorder="1" applyAlignment="1" applyProtection="1">
      <alignment/>
      <protection/>
    </xf>
    <xf numFmtId="167" fontId="4" fillId="0" borderId="45" xfId="56" applyFont="1" applyFill="1" applyBorder="1" applyAlignment="1" applyProtection="1">
      <alignment/>
      <protection/>
    </xf>
    <xf numFmtId="0" fontId="5" fillId="33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173" fontId="3" fillId="0" borderId="33" xfId="58" applyNumberFormat="1" applyFont="1" applyFill="1" applyBorder="1" applyAlignment="1" applyProtection="1">
      <alignment/>
      <protection/>
    </xf>
    <xf numFmtId="167" fontId="4" fillId="33" borderId="33" xfId="56" applyFont="1" applyFill="1" applyBorder="1" applyAlignment="1" applyProtection="1">
      <alignment/>
      <protection/>
    </xf>
    <xf numFmtId="173" fontId="3" fillId="0" borderId="27" xfId="58" applyNumberFormat="1" applyFont="1" applyFill="1" applyBorder="1" applyAlignment="1" applyProtection="1">
      <alignment/>
      <protection/>
    </xf>
    <xf numFmtId="0" fontId="5" fillId="35" borderId="38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173" fontId="3" fillId="35" borderId="38" xfId="58" applyNumberFormat="1" applyFont="1" applyFill="1" applyBorder="1" applyAlignment="1" applyProtection="1">
      <alignment/>
      <protection/>
    </xf>
    <xf numFmtId="167" fontId="4" fillId="35" borderId="36" xfId="56" applyFont="1" applyFill="1" applyBorder="1" applyAlignment="1" applyProtection="1">
      <alignment/>
      <protection/>
    </xf>
    <xf numFmtId="167" fontId="4" fillId="35" borderId="33" xfId="56" applyFont="1" applyFill="1" applyBorder="1" applyAlignment="1" applyProtection="1">
      <alignment/>
      <protection/>
    </xf>
    <xf numFmtId="167" fontId="4" fillId="35" borderId="43" xfId="56" applyFont="1" applyFill="1" applyBorder="1" applyAlignment="1" applyProtection="1">
      <alignment/>
      <protection/>
    </xf>
    <xf numFmtId="167" fontId="4" fillId="35" borderId="11" xfId="56" applyFont="1" applyFill="1" applyBorder="1" applyAlignment="1" applyProtection="1">
      <alignment/>
      <protection/>
    </xf>
    <xf numFmtId="167" fontId="4" fillId="35" borderId="38" xfId="56" applyFont="1" applyFill="1" applyBorder="1" applyAlignment="1" applyProtection="1">
      <alignment/>
      <protection/>
    </xf>
    <xf numFmtId="167" fontId="4" fillId="35" borderId="44" xfId="56" applyFont="1" applyFill="1" applyBorder="1" applyAlignment="1" applyProtection="1">
      <alignment/>
      <protection/>
    </xf>
    <xf numFmtId="167" fontId="4" fillId="35" borderId="46" xfId="56" applyFont="1" applyFill="1" applyBorder="1" applyAlignment="1" applyProtection="1">
      <alignment/>
      <protection/>
    </xf>
    <xf numFmtId="167" fontId="4" fillId="33" borderId="31" xfId="56" applyFont="1" applyFill="1" applyBorder="1" applyAlignment="1" applyProtection="1">
      <alignment/>
      <protection/>
    </xf>
    <xf numFmtId="167" fontId="4" fillId="0" borderId="47" xfId="56" applyFont="1" applyFill="1" applyBorder="1" applyAlignment="1" applyProtection="1">
      <alignment/>
      <protection/>
    </xf>
    <xf numFmtId="167" fontId="4" fillId="33" borderId="36" xfId="56" applyFont="1" applyFill="1" applyBorder="1" applyAlignment="1" applyProtection="1">
      <alignment/>
      <protection/>
    </xf>
    <xf numFmtId="167" fontId="4" fillId="0" borderId="41" xfId="56" applyFont="1" applyFill="1" applyBorder="1" applyAlignment="1" applyProtection="1">
      <alignment/>
      <protection/>
    </xf>
    <xf numFmtId="167" fontId="4" fillId="35" borderId="42" xfId="56" applyFont="1" applyFill="1" applyBorder="1" applyAlignment="1" applyProtection="1">
      <alignment/>
      <protection/>
    </xf>
    <xf numFmtId="167" fontId="4" fillId="0" borderId="38" xfId="56" applyFont="1" applyFill="1" applyBorder="1" applyAlignment="1" applyProtection="1">
      <alignment/>
      <protection/>
    </xf>
    <xf numFmtId="167" fontId="4" fillId="0" borderId="46" xfId="56" applyFont="1" applyFill="1" applyBorder="1" applyAlignment="1" applyProtection="1">
      <alignment/>
      <protection/>
    </xf>
    <xf numFmtId="0" fontId="5" fillId="35" borderId="4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7" fontId="4" fillId="0" borderId="42" xfId="56" applyFont="1" applyFill="1" applyBorder="1" applyAlignment="1" applyProtection="1">
      <alignment/>
      <protection/>
    </xf>
    <xf numFmtId="0" fontId="5" fillId="35" borderId="11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3" fontId="3" fillId="0" borderId="38" xfId="58" applyNumberFormat="1" applyFont="1" applyFill="1" applyBorder="1" applyAlignment="1" applyProtection="1">
      <alignment/>
      <protection/>
    </xf>
    <xf numFmtId="167" fontId="4" fillId="33" borderId="38" xfId="56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167" fontId="5" fillId="33" borderId="26" xfId="56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167" fontId="5" fillId="33" borderId="33" xfId="56" applyFont="1" applyFill="1" applyBorder="1" applyAlignment="1" applyProtection="1">
      <alignment horizontal="center"/>
      <protection/>
    </xf>
    <xf numFmtId="167" fontId="4" fillId="0" borderId="49" xfId="56" applyFont="1" applyFill="1" applyBorder="1" applyAlignment="1" applyProtection="1">
      <alignment/>
      <protection/>
    </xf>
    <xf numFmtId="0" fontId="4" fillId="33" borderId="19" xfId="0" applyFont="1" applyFill="1" applyBorder="1" applyAlignment="1">
      <alignment/>
    </xf>
    <xf numFmtId="167" fontId="5" fillId="33" borderId="38" xfId="56" applyFont="1" applyFill="1" applyBorder="1" applyAlignment="1" applyProtection="1">
      <alignment horizontal="center"/>
      <protection/>
    </xf>
    <xf numFmtId="167" fontId="4" fillId="0" borderId="19" xfId="56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167" fontId="4" fillId="0" borderId="20" xfId="56" applyFont="1" applyFill="1" applyBorder="1" applyAlignment="1" applyProtection="1">
      <alignment/>
      <protection/>
    </xf>
    <xf numFmtId="167" fontId="5" fillId="33" borderId="19" xfId="56" applyFont="1" applyFill="1" applyBorder="1" applyAlignment="1" applyProtection="1">
      <alignment horizontal="center"/>
      <protection/>
    </xf>
    <xf numFmtId="167" fontId="5" fillId="33" borderId="20" xfId="56" applyFont="1" applyFill="1" applyBorder="1" applyAlignment="1" applyProtection="1">
      <alignment horizontal="center"/>
      <protection/>
    </xf>
    <xf numFmtId="167" fontId="5" fillId="33" borderId="16" xfId="56" applyFont="1" applyFill="1" applyBorder="1" applyAlignment="1" applyProtection="1">
      <alignment horizontal="center"/>
      <protection/>
    </xf>
    <xf numFmtId="167" fontId="5" fillId="33" borderId="17" xfId="56" applyFont="1" applyFill="1" applyBorder="1" applyAlignment="1" applyProtection="1">
      <alignment horizontal="center"/>
      <protection/>
    </xf>
    <xf numFmtId="167" fontId="5" fillId="33" borderId="10" xfId="56" applyFont="1" applyFill="1" applyBorder="1" applyAlignment="1" applyProtection="1">
      <alignment horizontal="center"/>
      <protection/>
    </xf>
    <xf numFmtId="167" fontId="5" fillId="33" borderId="11" xfId="56" applyFont="1" applyFill="1" applyBorder="1" applyAlignment="1" applyProtection="1">
      <alignment horizontal="center"/>
      <protection/>
    </xf>
    <xf numFmtId="167" fontId="4" fillId="0" borderId="10" xfId="56" applyFont="1" applyFill="1" applyBorder="1" applyAlignment="1" applyProtection="1">
      <alignment/>
      <protection/>
    </xf>
    <xf numFmtId="167" fontId="4" fillId="0" borderId="0" xfId="56" applyFont="1" applyFill="1" applyBorder="1" applyAlignment="1" applyProtection="1">
      <alignment/>
      <protection/>
    </xf>
    <xf numFmtId="167" fontId="45" fillId="0" borderId="50" xfId="56" applyFont="1" applyBorder="1" applyAlignment="1">
      <alignment/>
    </xf>
    <xf numFmtId="167" fontId="45" fillId="0" borderId="51" xfId="56" applyFont="1" applyBorder="1" applyAlignment="1">
      <alignment/>
    </xf>
    <xf numFmtId="167" fontId="45" fillId="0" borderId="52" xfId="56" applyFont="1" applyBorder="1" applyAlignment="1">
      <alignment/>
    </xf>
    <xf numFmtId="167" fontId="45" fillId="36" borderId="50" xfId="56" applyFont="1" applyFill="1" applyBorder="1" applyAlignment="1">
      <alignment/>
    </xf>
    <xf numFmtId="167" fontId="45" fillId="0" borderId="53" xfId="56" applyFont="1" applyBorder="1" applyAlignment="1">
      <alignment/>
    </xf>
    <xf numFmtId="167" fontId="45" fillId="0" borderId="54" xfId="56" applyFont="1" applyBorder="1" applyAlignment="1">
      <alignment/>
    </xf>
    <xf numFmtId="167" fontId="45" fillId="0" borderId="55" xfId="56" applyFont="1" applyBorder="1" applyAlignment="1">
      <alignment/>
    </xf>
    <xf numFmtId="167" fontId="45" fillId="0" borderId="56" xfId="56" applyFont="1" applyBorder="1" applyAlignment="1">
      <alignment/>
    </xf>
    <xf numFmtId="167" fontId="45" fillId="0" borderId="57" xfId="56" applyFont="1" applyBorder="1" applyAlignment="1">
      <alignment/>
    </xf>
    <xf numFmtId="167" fontId="45" fillId="36" borderId="55" xfId="56" applyFont="1" applyFill="1" applyBorder="1" applyAlignment="1">
      <alignment/>
    </xf>
    <xf numFmtId="167" fontId="45" fillId="0" borderId="58" xfId="56" applyFont="1" applyBorder="1" applyAlignment="1">
      <alignment/>
    </xf>
    <xf numFmtId="167" fontId="45" fillId="37" borderId="59" xfId="56" applyFont="1" applyFill="1" applyBorder="1" applyAlignment="1">
      <alignment/>
    </xf>
    <xf numFmtId="167" fontId="45" fillId="37" borderId="60" xfId="56" applyFont="1" applyFill="1" applyBorder="1" applyAlignment="1">
      <alignment/>
    </xf>
    <xf numFmtId="167" fontId="45" fillId="37" borderId="61" xfId="56" applyFont="1" applyFill="1" applyBorder="1" applyAlignment="1">
      <alignment/>
    </xf>
    <xf numFmtId="167" fontId="45" fillId="37" borderId="53" xfId="56" applyFont="1" applyFill="1" applyBorder="1" applyAlignment="1">
      <alignment/>
    </xf>
    <xf numFmtId="167" fontId="45" fillId="37" borderId="62" xfId="56" applyFont="1" applyFill="1" applyBorder="1" applyAlignment="1">
      <alignment/>
    </xf>
    <xf numFmtId="167" fontId="45" fillId="0" borderId="60" xfId="56" applyFont="1" applyBorder="1" applyAlignment="1">
      <alignment/>
    </xf>
    <xf numFmtId="167" fontId="45" fillId="0" borderId="59" xfId="56" applyFont="1" applyBorder="1" applyAlignment="1">
      <alignment/>
    </xf>
    <xf numFmtId="167" fontId="45" fillId="0" borderId="62" xfId="56" applyFont="1" applyBorder="1" applyAlignment="1">
      <alignment/>
    </xf>
    <xf numFmtId="167" fontId="45" fillId="0" borderId="61" xfId="56" applyFont="1" applyBorder="1" applyAlignment="1">
      <alignment/>
    </xf>
    <xf numFmtId="167" fontId="5" fillId="36" borderId="60" xfId="56" applyFont="1" applyFill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7" fontId="4" fillId="0" borderId="19" xfId="56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stilo 1 2" xfId="47"/>
    <cellStyle name="Estilo 1 3" xfId="48"/>
    <cellStyle name="Estilo 1 4" xfId="49"/>
    <cellStyle name="Euro" xfId="50"/>
    <cellStyle name="Euro 2" xfId="51"/>
    <cellStyle name="Euro 3" xfId="52"/>
    <cellStyle name="Euro 4" xfId="53"/>
    <cellStyle name="Euro 5" xfId="54"/>
    <cellStyle name="Incorrecto" xfId="55"/>
    <cellStyle name="Comma" xfId="56"/>
    <cellStyle name="Comma [0]" xfId="57"/>
    <cellStyle name="Millares [0] 2" xfId="58"/>
    <cellStyle name="Millares [0] 3" xfId="59"/>
    <cellStyle name="Millares [0] 4" xfId="60"/>
    <cellStyle name="Millares [0] 5" xfId="61"/>
    <cellStyle name="Millares 2" xfId="62"/>
    <cellStyle name="Millares 3" xfId="63"/>
    <cellStyle name="Millares 3 2" xfId="64"/>
    <cellStyle name="Millares 4" xfId="65"/>
    <cellStyle name="Millares 5" xfId="66"/>
    <cellStyle name="Millares_tarifas agosto 03" xfId="67"/>
    <cellStyle name="Currency" xfId="68"/>
    <cellStyle name="Currency [0]" xfId="69"/>
    <cellStyle name="Neutral" xfId="70"/>
    <cellStyle name="Normal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7" name="Imagen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8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9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0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2" name="Imagen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3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4" name="Imagen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5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7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8" name="Imagen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19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0" name="Imagen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1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2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3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5" name="Imagen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6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7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8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29" name="Imagen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0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1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2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3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4" name="Imagen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5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6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7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8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39" name="Imagen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0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1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2" name="Imagen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3" name="Imagen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4" name="Imagen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5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6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7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8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49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0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1" name="Imagen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2" name="Imagen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3" name="Imagen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4" name="Imagen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5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6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7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8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59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0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1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2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3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4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5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6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36</xdr:row>
      <xdr:rowOff>180975</xdr:rowOff>
    </xdr:from>
    <xdr:to>
      <xdr:col>8</xdr:col>
      <xdr:colOff>114300</xdr:colOff>
      <xdr:row>37</xdr:row>
      <xdr:rowOff>133350</xdr:rowOff>
    </xdr:to>
    <xdr:pic>
      <xdr:nvPicPr>
        <xdr:cNvPr id="67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7048500"/>
          <a:ext cx="1143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vmlDrawing" Target="../drawings/vmlDrawing1.vml" /><Relationship Id="rId110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1"/>
    </sheetView>
  </sheetViews>
  <sheetFormatPr defaultColWidth="11.00390625" defaultRowHeight="15"/>
  <cols>
    <col min="1" max="1" width="49.8515625" style="0" customWidth="1"/>
    <col min="2" max="2" width="12.8515625" style="0" customWidth="1"/>
    <col min="3" max="3" width="9.7109375" style="0" customWidth="1"/>
    <col min="4" max="4" width="10.57421875" style="0" customWidth="1"/>
    <col min="5" max="5" width="11.00390625" style="0" customWidth="1"/>
    <col min="6" max="6" width="12.00390625" style="0" customWidth="1"/>
    <col min="7" max="7" width="9.140625" style="0" customWidth="1"/>
    <col min="8" max="8" width="9.421875" style="0" customWidth="1"/>
  </cols>
  <sheetData>
    <row r="1" spans="1:8" ht="15.75">
      <c r="A1" s="206" t="s">
        <v>197</v>
      </c>
      <c r="B1" s="206"/>
      <c r="C1" s="206"/>
      <c r="D1" s="206"/>
      <c r="E1" s="206"/>
      <c r="F1" s="206"/>
      <c r="G1" s="206"/>
      <c r="H1" s="206"/>
    </row>
    <row r="2" spans="1:5" ht="15">
      <c r="A2" s="1" t="s">
        <v>198</v>
      </c>
      <c r="B2" s="2">
        <v>3969.49</v>
      </c>
      <c r="C2" s="3" t="s">
        <v>0</v>
      </c>
      <c r="D2" s="2">
        <v>4449.8</v>
      </c>
      <c r="E2" s="4" t="s">
        <v>1</v>
      </c>
    </row>
    <row r="3" spans="1:8" ht="15">
      <c r="A3" s="203" t="s">
        <v>2</v>
      </c>
      <c r="B3" s="203"/>
      <c r="C3" s="203"/>
      <c r="D3" s="203"/>
      <c r="E3" s="203"/>
      <c r="F3" s="203"/>
      <c r="G3" s="203"/>
      <c r="H3" s="203"/>
    </row>
    <row r="4" spans="1:8" ht="15">
      <c r="A4" s="203" t="s">
        <v>3</v>
      </c>
      <c r="B4" s="203"/>
      <c r="C4" s="203"/>
      <c r="D4" s="203"/>
      <c r="E4" s="5" t="s">
        <v>4</v>
      </c>
      <c r="F4" s="6" t="s">
        <v>5</v>
      </c>
      <c r="G4" s="6" t="s">
        <v>6</v>
      </c>
      <c r="H4" s="7" t="s">
        <v>7</v>
      </c>
    </row>
    <row r="5" spans="1:8" ht="15">
      <c r="A5" s="8" t="s">
        <v>8</v>
      </c>
      <c r="B5" s="9"/>
      <c r="C5" s="9"/>
      <c r="D5" s="10"/>
      <c r="E5" s="11" t="s">
        <v>9</v>
      </c>
      <c r="F5" s="12">
        <v>8802</v>
      </c>
      <c r="G5" s="13">
        <f>+F5/B2</f>
        <v>2.217413320099056</v>
      </c>
      <c r="H5" s="14">
        <f>+F5/D2</f>
        <v>1.978066429951908</v>
      </c>
    </row>
    <row r="6" spans="1:8" ht="15">
      <c r="A6" s="15" t="s">
        <v>10</v>
      </c>
      <c r="B6" s="16"/>
      <c r="C6" s="16"/>
      <c r="D6" s="17"/>
      <c r="E6" s="11" t="s">
        <v>9</v>
      </c>
      <c r="F6" s="12">
        <v>8891</v>
      </c>
      <c r="G6" s="13">
        <f>+F6/B2</f>
        <v>2.239834336400898</v>
      </c>
      <c r="H6" s="14">
        <f>+F6/D2</f>
        <v>1.9980673288687132</v>
      </c>
    </row>
    <row r="7" spans="1:8" ht="15">
      <c r="A7" s="18" t="s">
        <v>11</v>
      </c>
      <c r="B7" s="19"/>
      <c r="C7" s="19"/>
      <c r="D7" s="20"/>
      <c r="E7" s="21" t="s">
        <v>9</v>
      </c>
      <c r="F7" s="12">
        <v>9484.65</v>
      </c>
      <c r="G7" s="22">
        <f>+F7/B2</f>
        <v>2.3893875535648155</v>
      </c>
      <c r="H7" s="23">
        <f>+F7/D2</f>
        <v>2.1314778192278303</v>
      </c>
    </row>
    <row r="8" spans="1:8" ht="15">
      <c r="A8" s="205" t="s">
        <v>12</v>
      </c>
      <c r="B8" s="205"/>
      <c r="C8" s="205"/>
      <c r="D8" s="205"/>
      <c r="E8" s="205"/>
      <c r="F8" s="205"/>
      <c r="G8" s="205"/>
      <c r="H8" s="205"/>
    </row>
    <row r="9" spans="1:8" ht="15">
      <c r="A9" s="15" t="s">
        <v>13</v>
      </c>
      <c r="B9" s="16"/>
      <c r="C9" s="16"/>
      <c r="D9" s="17"/>
      <c r="E9" s="25" t="s">
        <v>9</v>
      </c>
      <c r="F9" s="26">
        <v>10101.25</v>
      </c>
      <c r="G9" s="14">
        <f>+F9/B2</f>
        <v>2.544722369876231</v>
      </c>
      <c r="H9" s="27">
        <f>+F9/D2</f>
        <v>2.2700458447570675</v>
      </c>
    </row>
    <row r="10" spans="1:8" ht="15">
      <c r="A10" s="15" t="s">
        <v>14</v>
      </c>
      <c r="B10" s="16"/>
      <c r="C10" s="16"/>
      <c r="D10" s="17"/>
      <c r="E10" s="1" t="s">
        <v>9</v>
      </c>
      <c r="F10" s="28">
        <v>18503.29</v>
      </c>
      <c r="G10" s="12">
        <f>+F10/B2</f>
        <v>4.661377154243996</v>
      </c>
      <c r="H10" s="29">
        <f>+F10/D2</f>
        <v>4.15822958335206</v>
      </c>
    </row>
    <row r="11" spans="1:8" ht="15">
      <c r="A11" s="203" t="s">
        <v>15</v>
      </c>
      <c r="B11" s="203"/>
      <c r="C11" s="203"/>
      <c r="D11" s="203"/>
      <c r="E11" s="203"/>
      <c r="F11" s="203"/>
      <c r="G11" s="203"/>
      <c r="H11" s="203"/>
    </row>
    <row r="12" spans="1:8" ht="15">
      <c r="A12" s="203" t="s">
        <v>196</v>
      </c>
      <c r="B12" s="203"/>
      <c r="C12" s="203"/>
      <c r="D12" s="203"/>
      <c r="E12" s="203"/>
      <c r="F12" s="203"/>
      <c r="G12" s="203"/>
      <c r="H12" s="203"/>
    </row>
    <row r="13" spans="1:8" ht="15">
      <c r="A13" s="30" t="s">
        <v>16</v>
      </c>
      <c r="B13" s="204" t="s">
        <v>17</v>
      </c>
      <c r="C13" s="204"/>
      <c r="D13" s="204"/>
      <c r="E13" s="32" t="s">
        <v>4</v>
      </c>
      <c r="F13" s="33" t="s">
        <v>5</v>
      </c>
      <c r="G13" s="33" t="s">
        <v>6</v>
      </c>
      <c r="H13" s="33" t="s">
        <v>7</v>
      </c>
    </row>
    <row r="14" spans="1:8" ht="15">
      <c r="A14" s="24" t="s">
        <v>18</v>
      </c>
      <c r="B14" s="34" t="s">
        <v>19</v>
      </c>
      <c r="C14" s="30" t="s">
        <v>20</v>
      </c>
      <c r="D14" s="35" t="s">
        <v>21</v>
      </c>
      <c r="E14" s="36"/>
      <c r="F14" s="24"/>
      <c r="G14" s="37"/>
      <c r="H14" s="37"/>
    </row>
    <row r="15" spans="1:8" ht="15">
      <c r="A15" s="38" t="s">
        <v>22</v>
      </c>
      <c r="B15" s="39">
        <v>3224</v>
      </c>
      <c r="C15" s="40">
        <f>B15/B2</f>
        <v>0.8121950174959504</v>
      </c>
      <c r="D15" s="41">
        <f>B15/D2</f>
        <v>0.7245269450312374</v>
      </c>
      <c r="E15" s="31" t="s">
        <v>23</v>
      </c>
      <c r="F15" s="42">
        <v>1904.5</v>
      </c>
      <c r="G15" s="28">
        <f>+F15/B2</f>
        <v>0.4797845567062772</v>
      </c>
      <c r="H15" s="12">
        <f>+F15/D2</f>
        <v>0.4279967638995011</v>
      </c>
    </row>
    <row r="16" spans="1:8" ht="15">
      <c r="A16" s="38" t="s">
        <v>24</v>
      </c>
      <c r="B16" s="39">
        <v>3206</v>
      </c>
      <c r="C16" s="40">
        <f>B16/B2</f>
        <v>0.8076604299292857</v>
      </c>
      <c r="D16" s="40">
        <f>B16/D2</f>
        <v>0.7204818194076138</v>
      </c>
      <c r="E16" s="31" t="s">
        <v>23</v>
      </c>
      <c r="F16" s="42">
        <v>1842.45</v>
      </c>
      <c r="G16" s="28">
        <f>+F16/B2</f>
        <v>0.46415282567785787</v>
      </c>
      <c r="H16" s="12">
        <f>+F16/D2</f>
        <v>0.41405231695806555</v>
      </c>
    </row>
    <row r="17" spans="1:8" ht="15">
      <c r="A17" s="15" t="s">
        <v>25</v>
      </c>
      <c r="B17" s="39">
        <v>3206</v>
      </c>
      <c r="C17" s="40">
        <f>B17/B2</f>
        <v>0.8076604299292857</v>
      </c>
      <c r="D17" s="40">
        <f>B17/D2</f>
        <v>0.7204818194076138</v>
      </c>
      <c r="E17" s="43" t="s">
        <v>23</v>
      </c>
      <c r="F17" s="42">
        <v>1898.18270897</v>
      </c>
      <c r="G17" s="28">
        <f>+F17/B2</f>
        <v>0.47819309507518604</v>
      </c>
      <c r="H17" s="14">
        <f>+F17/D2</f>
        <v>0.42657708413187106</v>
      </c>
    </row>
    <row r="18" spans="1:8" ht="15">
      <c r="A18" s="15" t="s">
        <v>26</v>
      </c>
      <c r="B18" s="39">
        <v>3206</v>
      </c>
      <c r="C18" s="40">
        <f>B18/B2</f>
        <v>0.8076604299292857</v>
      </c>
      <c r="D18" s="40">
        <f>B18/D2</f>
        <v>0.7204818194076138</v>
      </c>
      <c r="E18" s="43" t="s">
        <v>23</v>
      </c>
      <c r="F18" s="42">
        <v>1701.83</v>
      </c>
      <c r="G18" s="28">
        <f>+F18/B2</f>
        <v>0.42872761992094705</v>
      </c>
      <c r="H18" s="14">
        <f>+F18/D2</f>
        <v>0.3824508966695132</v>
      </c>
    </row>
    <row r="19" spans="1:8" ht="15">
      <c r="A19" s="15" t="s">
        <v>27</v>
      </c>
      <c r="B19" s="39">
        <v>3206</v>
      </c>
      <c r="C19" s="40">
        <f>B19/B2</f>
        <v>0.8076604299292857</v>
      </c>
      <c r="D19" s="40">
        <f>B19/D2</f>
        <v>0.7204818194076138</v>
      </c>
      <c r="E19" s="43" t="s">
        <v>23</v>
      </c>
      <c r="F19" s="42">
        <v>1641.91</v>
      </c>
      <c r="G19" s="28">
        <f>+F19/B2</f>
        <v>0.4136324817545831</v>
      </c>
      <c r="H19" s="14">
        <f>+F19/D2</f>
        <v>0.36898512292687313</v>
      </c>
    </row>
    <row r="20" spans="1:8" ht="15">
      <c r="A20" s="15" t="s">
        <v>28</v>
      </c>
      <c r="B20" s="39">
        <v>3206</v>
      </c>
      <c r="C20" s="40">
        <f>B20/B2</f>
        <v>0.8076604299292857</v>
      </c>
      <c r="D20" s="40">
        <f>B20/D2</f>
        <v>0.7204818194076138</v>
      </c>
      <c r="E20" s="43" t="s">
        <v>23</v>
      </c>
      <c r="F20" s="42">
        <v>1595.52</v>
      </c>
      <c r="G20" s="28">
        <f>+F20/B2</f>
        <v>0.40194584190916216</v>
      </c>
      <c r="H20" s="14">
        <f>+F20/D2</f>
        <v>0.35855993527799</v>
      </c>
    </row>
    <row r="21" spans="1:8" ht="15">
      <c r="A21" s="205" t="s">
        <v>29</v>
      </c>
      <c r="B21" s="205"/>
      <c r="C21" s="205"/>
      <c r="D21" s="205"/>
      <c r="E21" s="43" t="s">
        <v>23</v>
      </c>
      <c r="F21" s="12">
        <v>1849</v>
      </c>
      <c r="G21" s="29">
        <f>+F21/B2</f>
        <v>0.4658029117090609</v>
      </c>
      <c r="H21" s="12">
        <f>+F21/D2</f>
        <v>0.41552429322666184</v>
      </c>
    </row>
    <row r="22" spans="1:8" ht="15">
      <c r="A22" s="203" t="s">
        <v>193</v>
      </c>
      <c r="B22" s="203"/>
      <c r="C22" s="203"/>
      <c r="D22" s="203"/>
      <c r="E22" s="44" t="s">
        <v>4</v>
      </c>
      <c r="F22" s="37" t="s">
        <v>5</v>
      </c>
      <c r="G22" s="37" t="s">
        <v>6</v>
      </c>
      <c r="H22" s="37" t="s">
        <v>7</v>
      </c>
    </row>
    <row r="23" spans="1:8" ht="15">
      <c r="A23" s="8" t="s">
        <v>30</v>
      </c>
      <c r="B23" s="9"/>
      <c r="C23" s="9"/>
      <c r="D23" s="10"/>
      <c r="E23" s="11" t="s">
        <v>31</v>
      </c>
      <c r="F23" s="12">
        <v>5880</v>
      </c>
      <c r="G23" s="12">
        <f>+F23/B2</f>
        <v>1.4812986051104802</v>
      </c>
      <c r="H23" s="45">
        <f>+F23/D2</f>
        <v>1.3214077037170209</v>
      </c>
    </row>
    <row r="24" spans="1:8" ht="15">
      <c r="A24" s="203" t="s">
        <v>194</v>
      </c>
      <c r="B24" s="203"/>
      <c r="C24" s="203"/>
      <c r="D24" s="203"/>
      <c r="E24" s="203"/>
      <c r="F24" s="203"/>
      <c r="G24" s="203"/>
      <c r="H24" s="203"/>
    </row>
    <row r="25" spans="1:8" ht="15">
      <c r="A25" s="38" t="s">
        <v>32</v>
      </c>
      <c r="B25" s="46"/>
      <c r="C25" s="46"/>
      <c r="D25" s="47"/>
      <c r="E25" s="34" t="s">
        <v>33</v>
      </c>
      <c r="F25" s="48">
        <v>840</v>
      </c>
      <c r="G25" s="48">
        <f>+F25/B2</f>
        <v>0.21161408644435434</v>
      </c>
      <c r="H25" s="48">
        <f>+F25/D2</f>
        <v>0.18877252910243156</v>
      </c>
    </row>
    <row r="26" spans="1:8" ht="15">
      <c r="A26" s="203" t="s">
        <v>195</v>
      </c>
      <c r="B26" s="203"/>
      <c r="C26" s="203"/>
      <c r="D26" s="203"/>
      <c r="E26" s="203"/>
      <c r="F26" s="203"/>
      <c r="G26" s="203"/>
      <c r="H26" s="203"/>
    </row>
    <row r="27" spans="1:8" ht="15">
      <c r="A27" s="203" t="s">
        <v>34</v>
      </c>
      <c r="B27" s="203"/>
      <c r="C27" s="203"/>
      <c r="D27" s="203"/>
      <c r="E27" s="6" t="s">
        <v>4</v>
      </c>
      <c r="F27" s="6" t="s">
        <v>5</v>
      </c>
      <c r="G27" s="6" t="s">
        <v>6</v>
      </c>
      <c r="H27" s="6" t="s">
        <v>7</v>
      </c>
    </row>
    <row r="28" spans="1:8" ht="15">
      <c r="A28" s="8" t="s">
        <v>35</v>
      </c>
      <c r="B28" s="9"/>
      <c r="C28" s="9"/>
      <c r="D28" s="10"/>
      <c r="E28" s="49" t="s">
        <v>36</v>
      </c>
      <c r="F28" s="50">
        <v>244.3844</v>
      </c>
      <c r="G28" s="51">
        <f>+F28/B2</f>
        <v>0.06156569231815674</v>
      </c>
      <c r="H28" s="52">
        <f>+F28/D2</f>
        <v>0.054920311025214615</v>
      </c>
    </row>
    <row r="29" spans="1:8" ht="15">
      <c r="A29" s="8" t="s">
        <v>37</v>
      </c>
      <c r="B29" s="9"/>
      <c r="C29" s="9"/>
      <c r="D29" s="10"/>
      <c r="E29" s="11" t="s">
        <v>36</v>
      </c>
      <c r="F29" s="53">
        <v>305.4805</v>
      </c>
      <c r="G29" s="12">
        <f>+F29/B2</f>
        <v>0.07695711539769594</v>
      </c>
      <c r="H29" s="45">
        <f>+F29/D2</f>
        <v>0.06865038878151827</v>
      </c>
    </row>
    <row r="30" spans="1:8" ht="15">
      <c r="A30" s="15" t="s">
        <v>38</v>
      </c>
      <c r="B30" s="16"/>
      <c r="C30" s="16"/>
      <c r="D30" s="17"/>
      <c r="E30" s="11" t="s">
        <v>36</v>
      </c>
      <c r="F30" s="53">
        <v>519.3168</v>
      </c>
      <c r="G30" s="12">
        <f>+F30/B2</f>
        <v>0.1308270835800065</v>
      </c>
      <c r="H30" s="45">
        <f>+F30/D2</f>
        <v>0.11670564969212098</v>
      </c>
    </row>
    <row r="31" spans="1:8" ht="15">
      <c r="A31" s="38" t="s">
        <v>39</v>
      </c>
      <c r="B31" s="46"/>
      <c r="C31" s="46"/>
      <c r="D31" s="47"/>
      <c r="E31" s="11" t="s">
        <v>36</v>
      </c>
      <c r="F31" s="53">
        <v>610.9609</v>
      </c>
      <c r="G31" s="12">
        <f>+F31/B2</f>
        <v>0.1539142056032387</v>
      </c>
      <c r="H31" s="45">
        <f>+F31/D2</f>
        <v>0.1373007550901164</v>
      </c>
    </row>
    <row r="32" spans="1:8" ht="15">
      <c r="A32" s="38" t="s">
        <v>40</v>
      </c>
      <c r="B32" s="46"/>
      <c r="C32" s="46"/>
      <c r="D32" s="47"/>
      <c r="E32" s="11" t="s">
        <v>36</v>
      </c>
      <c r="F32" s="53">
        <v>610.9609</v>
      </c>
      <c r="G32" s="12">
        <f>+F32/B2</f>
        <v>0.1539142056032387</v>
      </c>
      <c r="H32" s="45">
        <f>+F32/D2</f>
        <v>0.1373007550901164</v>
      </c>
    </row>
    <row r="33" spans="1:8" ht="15">
      <c r="A33" s="38" t="s">
        <v>41</v>
      </c>
      <c r="B33" s="46"/>
      <c r="C33" s="46"/>
      <c r="D33" s="47"/>
      <c r="E33" s="54" t="s">
        <v>36</v>
      </c>
      <c r="F33" s="53">
        <v>733.1531</v>
      </c>
      <c r="G33" s="14">
        <f>+F33/B2</f>
        <v>0.18469705176231707</v>
      </c>
      <c r="H33" s="14">
        <f>+F33/D2</f>
        <v>0.16476091060272371</v>
      </c>
    </row>
    <row r="34" spans="1:8" ht="15">
      <c r="A34" s="203" t="s">
        <v>42</v>
      </c>
      <c r="B34" s="203"/>
      <c r="C34" s="203"/>
      <c r="D34" s="203"/>
      <c r="E34" s="1" t="s">
        <v>36</v>
      </c>
      <c r="F34" s="53">
        <v>610.9609</v>
      </c>
      <c r="G34" s="12">
        <f>+F34/B2</f>
        <v>0.1539142056032387</v>
      </c>
      <c r="H34" s="12">
        <f>+F34/D2</f>
        <v>0.1373007550901164</v>
      </c>
    </row>
    <row r="35" spans="1:8" ht="15">
      <c r="A35" s="8" t="s">
        <v>43</v>
      </c>
      <c r="B35" s="9"/>
      <c r="C35" s="9"/>
      <c r="D35" s="10"/>
      <c r="E35" s="31" t="s">
        <v>36</v>
      </c>
      <c r="F35" s="53">
        <v>591.5573</v>
      </c>
      <c r="G35" s="55">
        <f>+F35/B2</f>
        <v>0.14902602097498674</v>
      </c>
      <c r="H35" s="52">
        <f>+F35/D2</f>
        <v>0.13294019955953076</v>
      </c>
    </row>
    <row r="36" spans="1:8" ht="15">
      <c r="A36" s="8" t="s">
        <v>44</v>
      </c>
      <c r="B36" s="9"/>
      <c r="C36" s="9"/>
      <c r="D36" s="10"/>
      <c r="E36" s="43" t="s">
        <v>36</v>
      </c>
      <c r="F36" s="53">
        <v>490.2582</v>
      </c>
      <c r="G36" s="55">
        <f>+F36/B2</f>
        <v>0.12350659656530184</v>
      </c>
      <c r="H36" s="45">
        <f>+F36/D2</f>
        <v>0.11017533372286394</v>
      </c>
    </row>
    <row r="37" spans="1:8" ht="15">
      <c r="A37" s="8" t="s">
        <v>45</v>
      </c>
      <c r="B37" s="9"/>
      <c r="C37" s="9"/>
      <c r="D37" s="10"/>
      <c r="E37" s="11" t="s">
        <v>36</v>
      </c>
      <c r="F37" s="56">
        <v>453.357</v>
      </c>
      <c r="G37" s="55">
        <f>+F37/B2</f>
        <v>0.11421038974780137</v>
      </c>
      <c r="H37" s="45">
        <f>+F37/D2</f>
        <v>0.10188255651939414</v>
      </c>
    </row>
    <row r="38" spans="1:8" ht="15">
      <c r="A38" s="15" t="s">
        <v>46</v>
      </c>
      <c r="B38" s="16"/>
      <c r="C38" s="16"/>
      <c r="D38" s="17"/>
      <c r="E38" s="43" t="s">
        <v>36</v>
      </c>
      <c r="F38" s="53">
        <v>390.9514</v>
      </c>
      <c r="G38" s="12">
        <f>+F38/B2</f>
        <v>0.09848907542278731</v>
      </c>
      <c r="H38" s="12">
        <f>+F38/D2</f>
        <v>0.08785819587397185</v>
      </c>
    </row>
    <row r="39" spans="1:8" ht="15">
      <c r="A39" s="57"/>
      <c r="B39" s="57"/>
      <c r="C39" s="57"/>
      <c r="D39" s="57"/>
      <c r="E39" s="57"/>
      <c r="F39" s="57" t="s">
        <v>18</v>
      </c>
      <c r="G39" s="57"/>
      <c r="H39" s="57"/>
    </row>
    <row r="40" spans="1:8" ht="15">
      <c r="A40" s="58" t="s">
        <v>47</v>
      </c>
      <c r="B40" s="58"/>
      <c r="C40" s="58"/>
      <c r="D40" s="58"/>
      <c r="E40" s="57"/>
      <c r="F40" s="57"/>
      <c r="G40" s="57"/>
      <c r="H40" s="57"/>
    </row>
  </sheetData>
  <sheetProtection selectLockedCells="1" selectUnlockedCells="1"/>
  <mergeCells count="13">
    <mergeCell ref="A1:H1"/>
    <mergeCell ref="A3:H3"/>
    <mergeCell ref="A4:D4"/>
    <mergeCell ref="A8:H8"/>
    <mergeCell ref="A11:H11"/>
    <mergeCell ref="A12:H12"/>
    <mergeCell ref="A34:D34"/>
    <mergeCell ref="B13:D13"/>
    <mergeCell ref="A21:D21"/>
    <mergeCell ref="A22:D22"/>
    <mergeCell ref="A24:H24"/>
    <mergeCell ref="A26:H26"/>
    <mergeCell ref="A27:D27"/>
  </mergeCells>
  <printOptions horizontalCentered="1"/>
  <pageMargins left="0.19652777777777777" right="0.19652777777777777" top="0.5118055555555555" bottom="0.9840277777777777" header="0.5118055555555555" footer="0.5118055555555555"/>
  <pageSetup horizontalDpi="300" verticalDpi="300" orientation="portrait" scale="65"/>
  <headerFooter alignWithMargins="0">
    <oddHeader xml:space="preserve">&amp;C&amp;"Arial,Negrita"&amp;12ffffff </oddHeader>
    <oddFooter>&amp;C&amp;"Arial,Normal"&amp;10ffffffJUAN V.SAUCEDO B. 
INGENIERO CONSULTOR
T: 2 16 52 31/310 254 8509
Email:  juaju@yahoo.com&amp;R&amp;"Arial,Normal"&amp;10ffffff&amp;D</oddFooter>
  </headerFooter>
  <drawing r:id="rId110"/>
  <legacyDrawing r:id="rId109"/>
  <oleObjects>
    <oleObject progId="" shapeId="12644" r:id="rId1"/>
    <oleObject progId="" shapeId="12812" r:id="rId2"/>
    <oleObject progId="" shapeId="12280" r:id="rId3"/>
    <oleObject progId="" shapeId="13344" r:id="rId4"/>
    <oleObject progId="" shapeId="11580" r:id="rId5"/>
    <oleObject progId="" shapeId="13288" r:id="rId6"/>
    <oleObject progId="" shapeId="11608" r:id="rId7"/>
    <oleObject progId="" shapeId="12924" r:id="rId8"/>
    <oleObject progId="" shapeId="12392" r:id="rId9"/>
    <oleObject progId="" shapeId="12112" r:id="rId10"/>
    <oleObject progId="" shapeId="12980" r:id="rId11"/>
    <oleObject progId="" shapeId="11832" r:id="rId12"/>
    <oleObject progId="" shapeId="12504" r:id="rId13"/>
    <oleObject progId="" shapeId="12420" r:id="rId14"/>
    <oleObject progId="" shapeId="12840" r:id="rId15"/>
    <oleObject progId="" shapeId="12616" r:id="rId16"/>
    <oleObject progId="" shapeId="12952" r:id="rId17"/>
    <oleObject progId="" shapeId="12448" r:id="rId18"/>
    <oleObject progId="" shapeId="13008" r:id="rId19"/>
    <oleObject progId="" shapeId="11692" r:id="rId20"/>
    <oleObject progId="" shapeId="13148" r:id="rId21"/>
    <oleObject progId="" shapeId="12532" r:id="rId22"/>
    <oleObject progId="" shapeId="13176" r:id="rId23"/>
    <oleObject progId="" shapeId="12560" r:id="rId24"/>
    <oleObject progId="" shapeId="13232" r:id="rId25"/>
    <oleObject progId="" shapeId="13092" r:id="rId26"/>
    <oleObject progId="" shapeId="11748" r:id="rId27"/>
    <oleObject progId="" shapeId="11776" r:id="rId28"/>
    <oleObject progId="" shapeId="11916" r:id="rId29"/>
    <oleObject progId="" shapeId="11888" r:id="rId30"/>
    <oleObject progId="" shapeId="12028" r:id="rId31"/>
    <oleObject progId="" shapeId="12140" r:id="rId32"/>
    <oleObject progId="" shapeId="12168" r:id="rId33"/>
    <oleObject progId="" shapeId="12196" r:id="rId34"/>
    <oleObject progId="" shapeId="12252" r:id="rId35"/>
    <oleObject progId="" shapeId="14296" r:id="rId36"/>
    <oleObject progId="" shapeId="13960" r:id="rId37"/>
    <oleObject progId="" shapeId="14156" r:id="rId38"/>
    <oleObject progId="" shapeId="14324" r:id="rId39"/>
    <oleObject progId="" shapeId="14072" r:id="rId40"/>
    <oleObject progId="" shapeId="14184" r:id="rId41"/>
    <oleObject progId="" shapeId="7856" r:id="rId42"/>
    <oleObject progId="" shapeId="7548" r:id="rId43"/>
    <oleObject progId="" shapeId="6372" r:id="rId44"/>
    <oleObject progId="" shapeId="6568" r:id="rId45"/>
    <oleObject progId="" shapeId="7660" r:id="rId46"/>
    <oleObject progId="" shapeId="7436" r:id="rId47"/>
    <oleObject progId="" shapeId="6792" r:id="rId48"/>
    <oleObject progId="" shapeId="6820" r:id="rId49"/>
    <oleObject progId="" shapeId="6904" r:id="rId50"/>
    <oleObject progId="" shapeId="7576" r:id="rId51"/>
    <oleObject progId="" shapeId="7072" r:id="rId52"/>
    <oleObject progId="" shapeId="7604" r:id="rId53"/>
    <oleObject progId="" shapeId="7632" r:id="rId54"/>
    <oleObject progId="" shapeId="7100" r:id="rId55"/>
    <oleObject progId="" shapeId="7128" r:id="rId56"/>
    <oleObject progId="" shapeId="7884" r:id="rId57"/>
    <oleObject progId="" shapeId="7688" r:id="rId58"/>
    <oleObject progId="" shapeId="6596" r:id="rId59"/>
    <oleObject progId="" shapeId="7716" r:id="rId60"/>
    <oleObject progId="" shapeId="37444" r:id="rId61"/>
    <oleObject progId="" shapeId="26972" r:id="rId62"/>
    <oleObject progId="" shapeId="39320" r:id="rId63"/>
    <oleObject progId="" shapeId="39292" r:id="rId64"/>
    <oleObject progId="" shapeId="39460" r:id="rId65"/>
    <oleObject progId="" shapeId="38676" r:id="rId66"/>
    <oleObject progId="" shapeId="39096" r:id="rId67"/>
    <oleObject progId="" shapeId="39488" r:id="rId68"/>
    <oleObject progId="" shapeId="39684" r:id="rId69"/>
    <oleObject progId="" shapeId="38032" r:id="rId70"/>
    <oleObject progId="" shapeId="39572" r:id="rId71"/>
    <oleObject progId="" shapeId="38564" r:id="rId72"/>
    <oleObject progId="" shapeId="37920" r:id="rId73"/>
    <oleObject progId="" shapeId="39404" r:id="rId74"/>
    <oleObject progId="" shapeId="38788" r:id="rId75"/>
    <oleObject progId="" shapeId="38144" r:id="rId76"/>
    <oleObject progId="" shapeId="39516" r:id="rId77"/>
    <oleObject progId="" shapeId="39348" r:id="rId78"/>
    <oleObject progId="" shapeId="39068" r:id="rId79"/>
    <oleObject progId="" shapeId="39264" r:id="rId80"/>
    <oleObject progId="" shapeId="39600" r:id="rId81"/>
    <oleObject progId="" shapeId="39376" r:id="rId82"/>
    <oleObject progId="" shapeId="38368" r:id="rId83"/>
    <oleObject progId="" shapeId="38396" r:id="rId84"/>
    <oleObject progId="" shapeId="39432" r:id="rId85"/>
    <oleObject progId="" shapeId="39544" r:id="rId86"/>
    <oleObject progId="" shapeId="38592" r:id="rId87"/>
    <oleObject progId="" shapeId="38620" r:id="rId88"/>
    <oleObject progId="" shapeId="38928" r:id="rId89"/>
    <oleObject progId="" shapeId="39012" r:id="rId90"/>
    <oleObject progId="" shapeId="38536" r:id="rId91"/>
    <oleObject progId="" shapeId="38816" r:id="rId92"/>
    <oleObject progId="" shapeId="38956" r:id="rId93"/>
    <oleObject progId="" shapeId="39628" r:id="rId94"/>
    <oleObject progId="" shapeId="39180" r:id="rId95"/>
    <oleObject progId="" shapeId="38648" r:id="rId96"/>
    <oleObject progId="" shapeId="39124" r:id="rId97"/>
    <oleObject progId="" shapeId="39152" r:id="rId98"/>
    <oleObject progId="" shapeId="39656" r:id="rId99"/>
    <oleObject progId="" shapeId="38312" r:id="rId100"/>
    <oleObject progId="" shapeId="38060" r:id="rId101"/>
    <oleObject progId="" shapeId="39208" r:id="rId102"/>
    <oleObject progId="" shapeId="38508" r:id="rId103"/>
    <oleObject progId="" shapeId="37948" r:id="rId104"/>
    <oleObject progId="" shapeId="38704" r:id="rId105"/>
    <oleObject progId="" shapeId="38984" r:id="rId106"/>
    <oleObject progId="" shapeId="37976" r:id="rId107"/>
    <oleObject progId="" shapeId="38004" r:id="rId10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6" sqref="B16"/>
    </sheetView>
  </sheetViews>
  <sheetFormatPr defaultColWidth="11.00390625" defaultRowHeight="15"/>
  <cols>
    <col min="1" max="1" width="40.57421875" style="0" customWidth="1"/>
    <col min="2" max="2" width="18.57421875" style="0" customWidth="1"/>
    <col min="3" max="6" width="11.00390625" style="0" customWidth="1"/>
    <col min="7" max="7" width="12.421875" style="0" customWidth="1"/>
  </cols>
  <sheetData>
    <row r="1" spans="1:8" ht="15.75">
      <c r="A1" s="207" t="s">
        <v>48</v>
      </c>
      <c r="B1" s="207"/>
      <c r="C1" s="207"/>
      <c r="D1" s="207"/>
      <c r="E1" s="207"/>
      <c r="F1" s="207"/>
      <c r="G1" s="207"/>
      <c r="H1" s="207"/>
    </row>
    <row r="2" spans="1:5" ht="15">
      <c r="A2" s="60" t="s">
        <v>49</v>
      </c>
      <c r="B2" s="61">
        <v>2344.94</v>
      </c>
      <c r="C2" s="1" t="s">
        <v>50</v>
      </c>
      <c r="D2" s="62">
        <v>2996.13</v>
      </c>
      <c r="E2" s="63" t="s">
        <v>1</v>
      </c>
    </row>
    <row r="3" spans="6:8" ht="15">
      <c r="F3" s="64" t="s">
        <v>51</v>
      </c>
      <c r="G3" s="64" t="s">
        <v>51</v>
      </c>
      <c r="H3" s="64" t="s">
        <v>51</v>
      </c>
    </row>
    <row r="4" spans="1:8" ht="15.75">
      <c r="A4" s="65" t="s">
        <v>3</v>
      </c>
      <c r="B4" s="207" t="s">
        <v>52</v>
      </c>
      <c r="C4" s="207"/>
      <c r="D4" s="207" t="s">
        <v>53</v>
      </c>
      <c r="E4" s="207"/>
      <c r="F4" s="65" t="s">
        <v>54</v>
      </c>
      <c r="G4" s="65" t="s">
        <v>55</v>
      </c>
      <c r="H4" s="65" t="s">
        <v>56</v>
      </c>
    </row>
    <row r="5" spans="1:8" ht="15.75">
      <c r="A5" s="66" t="s">
        <v>18</v>
      </c>
      <c r="B5" s="59" t="s">
        <v>57</v>
      </c>
      <c r="C5" s="67" t="s">
        <v>58</v>
      </c>
      <c r="D5" s="68" t="s">
        <v>59</v>
      </c>
      <c r="E5" s="59" t="s">
        <v>60</v>
      </c>
      <c r="F5" s="66" t="s">
        <v>61</v>
      </c>
      <c r="G5" s="66" t="s">
        <v>62</v>
      </c>
      <c r="H5" s="69" t="s">
        <v>63</v>
      </c>
    </row>
    <row r="6" spans="1:8" ht="15.75">
      <c r="A6" s="70" t="s">
        <v>64</v>
      </c>
      <c r="B6" s="71" t="s">
        <v>65</v>
      </c>
      <c r="C6" s="72">
        <v>3412</v>
      </c>
      <c r="D6" s="71" t="s">
        <v>66</v>
      </c>
      <c r="E6" s="73">
        <v>260</v>
      </c>
      <c r="F6" s="74">
        <f aca="true" t="shared" si="0" ref="F6:F15">+E6/C6*1000000</f>
        <v>76201.64126611956</v>
      </c>
      <c r="G6" s="75">
        <f>+F6/B2</f>
        <v>32.49620086915638</v>
      </c>
      <c r="H6" s="76">
        <f>+F6/D2</f>
        <v>25.433356118098867</v>
      </c>
    </row>
    <row r="7" spans="1:8" ht="15.75">
      <c r="A7" s="77" t="s">
        <v>67</v>
      </c>
      <c r="B7" s="78" t="s">
        <v>68</v>
      </c>
      <c r="C7" s="79">
        <v>115400</v>
      </c>
      <c r="D7" s="78" t="s">
        <v>9</v>
      </c>
      <c r="E7" s="80">
        <v>5150</v>
      </c>
      <c r="F7" s="81">
        <f t="shared" si="0"/>
        <v>44627.383015597916</v>
      </c>
      <c r="G7" s="82">
        <f>+F7/B2</f>
        <v>19.031353900567996</v>
      </c>
      <c r="H7" s="83">
        <f>+F7/D2</f>
        <v>14.895008900013655</v>
      </c>
    </row>
    <row r="8" spans="1:8" ht="15.75">
      <c r="A8" s="77" t="s">
        <v>69</v>
      </c>
      <c r="B8" s="78" t="s">
        <v>68</v>
      </c>
      <c r="C8" s="79">
        <v>134000</v>
      </c>
      <c r="D8" s="78" t="s">
        <v>9</v>
      </c>
      <c r="E8" s="80">
        <v>4150</v>
      </c>
      <c r="F8" s="81">
        <f t="shared" si="0"/>
        <v>30970.149253731342</v>
      </c>
      <c r="G8" s="82">
        <f>+F8/B2</f>
        <v>13.207224600088422</v>
      </c>
      <c r="H8" s="83">
        <f>+F8/D2</f>
        <v>10.336717450087727</v>
      </c>
    </row>
    <row r="9" spans="1:8" ht="15.75">
      <c r="A9" s="77" t="s">
        <v>70</v>
      </c>
      <c r="B9" s="78" t="s">
        <v>68</v>
      </c>
      <c r="C9" s="79">
        <v>138000</v>
      </c>
      <c r="D9" s="78" t="s">
        <v>9</v>
      </c>
      <c r="E9" s="80">
        <v>3700</v>
      </c>
      <c r="F9" s="81">
        <f t="shared" si="0"/>
        <v>26811.59420289855</v>
      </c>
      <c r="G9" s="82">
        <f>+F9/B2</f>
        <v>11.433808201019449</v>
      </c>
      <c r="H9" s="83">
        <f>+F9/D2</f>
        <v>8.948741944741565</v>
      </c>
    </row>
    <row r="10" spans="1:8" ht="15.75">
      <c r="A10" s="77" t="s">
        <v>71</v>
      </c>
      <c r="B10" s="78" t="s">
        <v>68</v>
      </c>
      <c r="C10" s="79">
        <v>92000</v>
      </c>
      <c r="D10" s="78" t="s">
        <v>9</v>
      </c>
      <c r="E10" s="80">
        <v>1969</v>
      </c>
      <c r="F10" s="81">
        <f t="shared" si="0"/>
        <v>21402.173913043476</v>
      </c>
      <c r="G10" s="82">
        <f>+F10/B2</f>
        <v>9.126960141002957</v>
      </c>
      <c r="H10" s="83">
        <f>+F10/D2</f>
        <v>7.143272792917355</v>
      </c>
    </row>
    <row r="11" spans="1:8" ht="18.75">
      <c r="A11" s="77" t="s">
        <v>72</v>
      </c>
      <c r="B11" s="78" t="s">
        <v>73</v>
      </c>
      <c r="C11" s="79">
        <v>35315</v>
      </c>
      <c r="D11" s="78" t="s">
        <v>74</v>
      </c>
      <c r="E11" s="80">
        <v>570</v>
      </c>
      <c r="F11" s="81">
        <f t="shared" si="0"/>
        <v>16140.45023361178</v>
      </c>
      <c r="G11" s="82">
        <f>+F11/B2</f>
        <v>6.883097321727541</v>
      </c>
      <c r="H11" s="83">
        <f>+F11/D2</f>
        <v>5.387099436143218</v>
      </c>
    </row>
    <row r="12" spans="1:8" ht="15.75">
      <c r="A12" s="77" t="s">
        <v>75</v>
      </c>
      <c r="B12" s="78" t="s">
        <v>68</v>
      </c>
      <c r="C12" s="79">
        <v>152000</v>
      </c>
      <c r="D12" s="78" t="s">
        <v>9</v>
      </c>
      <c r="E12" s="80">
        <v>2200</v>
      </c>
      <c r="F12" s="81">
        <f t="shared" si="0"/>
        <v>14473.684210526315</v>
      </c>
      <c r="G12" s="82">
        <f>+F12/B2</f>
        <v>6.172304711645634</v>
      </c>
      <c r="H12" s="83">
        <f>+F12/D2</f>
        <v>4.83079312664214</v>
      </c>
    </row>
    <row r="13" spans="1:8" ht="15.75">
      <c r="A13" s="77" t="s">
        <v>76</v>
      </c>
      <c r="B13" s="78" t="s">
        <v>68</v>
      </c>
      <c r="C13" s="79">
        <v>150000</v>
      </c>
      <c r="D13" s="78" t="s">
        <v>9</v>
      </c>
      <c r="E13" s="80">
        <v>2150</v>
      </c>
      <c r="F13" s="81">
        <f t="shared" si="0"/>
        <v>14333.333333333334</v>
      </c>
      <c r="G13" s="82">
        <f>+F13/B2</f>
        <v>6.112452059896344</v>
      </c>
      <c r="H13" s="83">
        <f>+F13/B2</f>
        <v>6.112452059896344</v>
      </c>
    </row>
    <row r="14" spans="1:8" ht="15.75">
      <c r="A14" s="77" t="s">
        <v>77</v>
      </c>
      <c r="B14" s="78" t="s">
        <v>68</v>
      </c>
      <c r="C14" s="79">
        <v>152492</v>
      </c>
      <c r="D14" s="78" t="s">
        <v>9</v>
      </c>
      <c r="E14" s="80">
        <v>1900</v>
      </c>
      <c r="F14" s="81">
        <f t="shared" si="0"/>
        <v>12459.670015476222</v>
      </c>
      <c r="G14" s="82">
        <f>+F14/B2</f>
        <v>5.313428068725094</v>
      </c>
      <c r="H14" s="83">
        <f>+F14/D2</f>
        <v>4.158587916904881</v>
      </c>
    </row>
    <row r="15" spans="1:8" ht="15.75">
      <c r="A15" s="84" t="s">
        <v>78</v>
      </c>
      <c r="B15" s="85" t="s">
        <v>79</v>
      </c>
      <c r="C15" s="86">
        <v>24200</v>
      </c>
      <c r="D15" s="85" t="s">
        <v>80</v>
      </c>
      <c r="E15" s="87">
        <v>120</v>
      </c>
      <c r="F15" s="88">
        <f t="shared" si="0"/>
        <v>4958.677685950413</v>
      </c>
      <c r="G15" s="89">
        <f>+F15/B2</f>
        <v>2.1146288118034633</v>
      </c>
      <c r="H15" s="90">
        <f>+F15/D2</f>
        <v>1.6550275475197715</v>
      </c>
    </row>
    <row r="17" ht="15">
      <c r="A17" s="91" t="s">
        <v>81</v>
      </c>
    </row>
    <row r="18" ht="15">
      <c r="A18" s="91" t="s">
        <v>82</v>
      </c>
    </row>
    <row r="19" ht="15">
      <c r="A19" s="91" t="s">
        <v>83</v>
      </c>
    </row>
    <row r="20" ht="15">
      <c r="A20" s="91" t="s">
        <v>84</v>
      </c>
    </row>
    <row r="21" ht="15">
      <c r="A21" s="91" t="s">
        <v>85</v>
      </c>
    </row>
    <row r="22" ht="15">
      <c r="A22" s="91" t="s">
        <v>86</v>
      </c>
    </row>
    <row r="23" ht="15">
      <c r="A23" s="91" t="s">
        <v>87</v>
      </c>
    </row>
    <row r="24" ht="15">
      <c r="A24" s="91" t="s">
        <v>88</v>
      </c>
    </row>
    <row r="25" ht="15">
      <c r="A25" s="91"/>
    </row>
    <row r="26" ht="15">
      <c r="A26" s="91" t="s">
        <v>89</v>
      </c>
    </row>
    <row r="28" ht="15">
      <c r="A28" s="92" t="s">
        <v>90</v>
      </c>
    </row>
  </sheetData>
  <sheetProtection selectLockedCells="1" selectUnlockedCells="1"/>
  <mergeCells count="3">
    <mergeCell ref="A1:H1"/>
    <mergeCell ref="B4:C4"/>
    <mergeCell ref="D4:E4"/>
  </mergeCells>
  <printOptions horizontalCentered="1"/>
  <pageMargins left="1.3472222222222223" right="0.7875" top="0.9840277777777777" bottom="0.9840277777777777" header="0.5118055555555555" footer="0.5118055555555555"/>
  <pageSetup horizontalDpi="300" verticalDpi="300" orientation="landscape" scale="85"/>
  <headerFooter alignWithMargins="0">
    <oddHeader xml:space="preserve">&amp;C&amp;"Arial,Negrita"&amp;16ffffff  </oddHeader>
    <oddFooter>&amp;C&amp;"Arial,Normal"&amp;10ffffffJUAN V. SAUCEDO B.
INGENIERO CONSULTOR
T: 2 16 52 31/6 49 32 35
Email: juaju@yahoo.com&amp;R&amp;"Arial,Normal"&amp;10ffffff&amp;D</oddFooter>
  </headerFooter>
  <legacyDrawing r:id="rId2"/>
  <oleObjects>
    <oleObject progId="" shapeId="4181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1"/>
    </sheetView>
  </sheetViews>
  <sheetFormatPr defaultColWidth="11.00390625" defaultRowHeight="15"/>
  <cols>
    <col min="1" max="1" width="38.57421875" style="0" customWidth="1"/>
    <col min="2" max="2" width="15.7109375" style="0" customWidth="1"/>
    <col min="3" max="3" width="15.140625" style="0" customWidth="1"/>
  </cols>
  <sheetData>
    <row r="1" spans="1:8" ht="15.75">
      <c r="A1" s="206" t="s">
        <v>197</v>
      </c>
      <c r="B1" s="206"/>
      <c r="C1" s="206"/>
      <c r="D1" s="206"/>
      <c r="E1" s="206"/>
      <c r="F1" s="206"/>
      <c r="G1" s="206"/>
      <c r="H1" s="206"/>
    </row>
    <row r="2" spans="1:5" ht="15">
      <c r="A2" s="1" t="s">
        <v>198</v>
      </c>
      <c r="B2" s="2">
        <v>3969.49</v>
      </c>
      <c r="C2" s="3" t="s">
        <v>0</v>
      </c>
      <c r="D2" s="2">
        <v>4449.8</v>
      </c>
      <c r="E2" s="4" t="s">
        <v>1</v>
      </c>
    </row>
    <row r="3" spans="6:8" ht="15">
      <c r="F3" s="64" t="s">
        <v>51</v>
      </c>
      <c r="G3" s="64" t="s">
        <v>51</v>
      </c>
      <c r="H3" s="64" t="s">
        <v>51</v>
      </c>
    </row>
    <row r="4" spans="1:8" ht="15.75">
      <c r="A4" s="65" t="s">
        <v>3</v>
      </c>
      <c r="B4" s="207" t="s">
        <v>52</v>
      </c>
      <c r="C4" s="207"/>
      <c r="D4" s="208" t="s">
        <v>53</v>
      </c>
      <c r="E4" s="208"/>
      <c r="F4" s="59" t="s">
        <v>54</v>
      </c>
      <c r="G4" s="94" t="s">
        <v>55</v>
      </c>
      <c r="H4" s="59" t="s">
        <v>56</v>
      </c>
    </row>
    <row r="5" spans="1:8" ht="15.75">
      <c r="A5" s="66" t="s">
        <v>18</v>
      </c>
      <c r="B5" s="59" t="s">
        <v>57</v>
      </c>
      <c r="C5" s="67" t="s">
        <v>58</v>
      </c>
      <c r="D5" s="68" t="s">
        <v>59</v>
      </c>
      <c r="E5" s="93" t="s">
        <v>60</v>
      </c>
      <c r="F5" s="69" t="s">
        <v>61</v>
      </c>
      <c r="G5" s="68" t="s">
        <v>62</v>
      </c>
      <c r="H5" s="69" t="s">
        <v>63</v>
      </c>
    </row>
    <row r="6" spans="1:8" ht="15.75">
      <c r="A6" s="70" t="s">
        <v>64</v>
      </c>
      <c r="B6" s="71" t="s">
        <v>65</v>
      </c>
      <c r="C6" s="72">
        <v>3412</v>
      </c>
      <c r="D6" s="71" t="s">
        <v>66</v>
      </c>
      <c r="E6" s="73">
        <v>600</v>
      </c>
      <c r="F6" s="95">
        <f aca="true" t="shared" si="0" ref="F6:F11">+E6/C6*1000000</f>
        <v>175849.94138335285</v>
      </c>
      <c r="G6" s="96">
        <f>+F6/B2</f>
        <v>44.30038654420413</v>
      </c>
      <c r="H6" s="83">
        <f>+F6/D2</f>
        <v>39.5186168779165</v>
      </c>
    </row>
    <row r="7" spans="1:8" ht="15.75">
      <c r="A7" s="77" t="s">
        <v>91</v>
      </c>
      <c r="B7" s="78" t="s">
        <v>92</v>
      </c>
      <c r="C7" s="79">
        <v>46800</v>
      </c>
      <c r="D7" s="78" t="s">
        <v>31</v>
      </c>
      <c r="E7" s="80">
        <v>5880</v>
      </c>
      <c r="F7" s="95">
        <f t="shared" si="0"/>
        <v>125641.02564102564</v>
      </c>
      <c r="G7" s="96">
        <f>+F7/B2</f>
        <v>31.651679596377782</v>
      </c>
      <c r="H7" s="83">
        <f>+F7/D2</f>
        <v>28.23520734438079</v>
      </c>
    </row>
    <row r="8" spans="1:8" ht="15.75">
      <c r="A8" s="77" t="s">
        <v>67</v>
      </c>
      <c r="B8" s="78" t="s">
        <v>68</v>
      </c>
      <c r="C8" s="79">
        <v>115400</v>
      </c>
      <c r="D8" s="78" t="s">
        <v>9</v>
      </c>
      <c r="E8" s="80">
        <v>9000</v>
      </c>
      <c r="F8" s="95">
        <f t="shared" si="0"/>
        <v>77989.6013864818</v>
      </c>
      <c r="G8" s="96">
        <f>+F8/B2</f>
        <v>19.6472598209044</v>
      </c>
      <c r="H8" s="83">
        <f>+F8/D2</f>
        <v>17.526540830257943</v>
      </c>
    </row>
    <row r="9" spans="1:8" ht="15.75">
      <c r="A9" s="77" t="s">
        <v>70</v>
      </c>
      <c r="B9" s="78" t="s">
        <v>68</v>
      </c>
      <c r="C9" s="79">
        <v>138000</v>
      </c>
      <c r="D9" s="78" t="s">
        <v>9</v>
      </c>
      <c r="E9" s="80">
        <v>8900</v>
      </c>
      <c r="F9" s="95">
        <f t="shared" si="0"/>
        <v>64492.7536231884</v>
      </c>
      <c r="G9" s="96">
        <f>+F9/B2</f>
        <v>16.247113262204568</v>
      </c>
      <c r="H9" s="83">
        <f>+F9/D2</f>
        <v>14.493405012177716</v>
      </c>
    </row>
    <row r="10" spans="1:8" ht="18.75">
      <c r="A10" s="77" t="s">
        <v>72</v>
      </c>
      <c r="B10" s="78" t="s">
        <v>73</v>
      </c>
      <c r="C10" s="79">
        <v>35315</v>
      </c>
      <c r="D10" s="78" t="s">
        <v>74</v>
      </c>
      <c r="E10" s="80">
        <v>1904.5</v>
      </c>
      <c r="F10" s="95">
        <f t="shared" si="0"/>
        <v>53928.92538581339</v>
      </c>
      <c r="G10" s="96">
        <f>+F10/B2</f>
        <v>13.585857474338868</v>
      </c>
      <c r="H10" s="83">
        <f>+F10/D2</f>
        <v>12.119404329590855</v>
      </c>
    </row>
    <row r="11" spans="1:8" ht="15.75">
      <c r="A11" s="84" t="s">
        <v>93</v>
      </c>
      <c r="B11" s="85" t="s">
        <v>79</v>
      </c>
      <c r="C11" s="86">
        <v>24200</v>
      </c>
      <c r="D11" s="85" t="s">
        <v>80</v>
      </c>
      <c r="E11" s="87">
        <v>840</v>
      </c>
      <c r="F11" s="97">
        <f t="shared" si="0"/>
        <v>34710.74380165289</v>
      </c>
      <c r="G11" s="98">
        <f>+F11/B2</f>
        <v>8.744383737370013</v>
      </c>
      <c r="H11" s="90">
        <f>+F11/D2</f>
        <v>7.800517731505436</v>
      </c>
    </row>
    <row r="12" spans="1:8" ht="15.75">
      <c r="A12" s="99"/>
      <c r="B12" s="99"/>
      <c r="C12" s="100"/>
      <c r="D12" s="99"/>
      <c r="E12" s="100"/>
      <c r="F12" s="100"/>
      <c r="G12" s="101"/>
      <c r="H12" s="101"/>
    </row>
    <row r="13" spans="1:8" ht="15.75">
      <c r="A13" s="99" t="s">
        <v>94</v>
      </c>
      <c r="B13" s="99"/>
      <c r="C13" s="100"/>
      <c r="D13" s="99"/>
      <c r="E13" s="100"/>
      <c r="F13" s="100"/>
      <c r="G13" s="101"/>
      <c r="H13" s="101"/>
    </row>
    <row r="14" spans="1:8" ht="15.75">
      <c r="A14" s="99" t="s">
        <v>95</v>
      </c>
      <c r="B14" s="99"/>
      <c r="C14" s="100"/>
      <c r="D14" s="99"/>
      <c r="E14" s="100"/>
      <c r="F14" s="100"/>
      <c r="G14" s="101"/>
      <c r="H14" s="101"/>
    </row>
    <row r="16" ht="15">
      <c r="A16" s="91" t="s">
        <v>81</v>
      </c>
    </row>
    <row r="17" ht="15">
      <c r="A17" s="91" t="s">
        <v>82</v>
      </c>
    </row>
    <row r="18" ht="15">
      <c r="A18" s="91" t="s">
        <v>83</v>
      </c>
    </row>
    <row r="19" ht="15">
      <c r="A19" s="91" t="s">
        <v>84</v>
      </c>
    </row>
    <row r="20" ht="15">
      <c r="A20" s="91" t="s">
        <v>85</v>
      </c>
    </row>
    <row r="21" ht="15">
      <c r="A21" s="91" t="s">
        <v>86</v>
      </c>
    </row>
    <row r="22" ht="15">
      <c r="A22" s="91" t="s">
        <v>87</v>
      </c>
    </row>
    <row r="23" ht="15">
      <c r="A23" s="91" t="s">
        <v>88</v>
      </c>
    </row>
    <row r="24" ht="15">
      <c r="A24" s="91" t="s">
        <v>96</v>
      </c>
    </row>
    <row r="25" ht="15">
      <c r="A25" s="91" t="s">
        <v>89</v>
      </c>
    </row>
    <row r="26" ht="15">
      <c r="A26" s="91" t="s">
        <v>97</v>
      </c>
    </row>
    <row r="27" ht="15">
      <c r="A27" s="92" t="s">
        <v>98</v>
      </c>
    </row>
  </sheetData>
  <sheetProtection selectLockedCells="1" selectUnlockedCells="1"/>
  <mergeCells count="3">
    <mergeCell ref="A1:H1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  <legacyDrawing r:id="rId21"/>
  <oleObjects>
    <oleObject progId="" shapeId="45872" r:id="rId1"/>
    <oleObject progId="" shapeId="45340" r:id="rId2"/>
    <oleObject progId="" shapeId="45900" r:id="rId3"/>
    <oleObject progId="" shapeId="45788" r:id="rId4"/>
    <oleObject progId="" shapeId="45732" r:id="rId5"/>
    <oleObject progId="" shapeId="45676" r:id="rId6"/>
    <oleObject progId="" shapeId="45704" r:id="rId7"/>
    <oleObject progId="" shapeId="45760" r:id="rId8"/>
    <oleObject progId="" shapeId="45368" r:id="rId9"/>
    <oleObject progId="" shapeId="45256" r:id="rId10"/>
    <oleObject progId="" shapeId="45284" r:id="rId11"/>
    <oleObject progId="" shapeId="45816" r:id="rId12"/>
    <oleObject progId="" shapeId="46012" r:id="rId13"/>
    <oleObject progId="" shapeId="45116" r:id="rId14"/>
    <oleObject progId="" shapeId="45956" r:id="rId15"/>
    <oleObject progId="" shapeId="45480" r:id="rId16"/>
    <oleObject progId="" shapeId="45844" r:id="rId17"/>
    <oleObject progId="" shapeId="46040" r:id="rId18"/>
    <oleObject progId="" shapeId="45144" r:id="rId19"/>
    <oleObject progId="" shapeId="45928" r:id="rId2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P1"/>
    </sheetView>
  </sheetViews>
  <sheetFormatPr defaultColWidth="11.00390625" defaultRowHeight="15"/>
  <cols>
    <col min="1" max="1" width="8.140625" style="0" customWidth="1"/>
    <col min="2" max="2" width="5.7109375" style="0" customWidth="1"/>
  </cols>
  <sheetData>
    <row r="1" spans="1:16" ht="15.75">
      <c r="A1" s="207" t="s">
        <v>99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6:16" ht="15">
      <c r="F2" s="209" t="s">
        <v>100</v>
      </c>
      <c r="G2" s="209"/>
      <c r="H2" s="209"/>
      <c r="I2" s="209"/>
      <c r="J2" s="209" t="s">
        <v>101</v>
      </c>
      <c r="K2" s="209"/>
      <c r="L2" s="209"/>
      <c r="M2" s="209"/>
      <c r="N2" s="209" t="s">
        <v>102</v>
      </c>
      <c r="O2" s="209"/>
      <c r="P2" s="209"/>
    </row>
    <row r="3" spans="1:16" ht="15">
      <c r="A3" s="92" t="s">
        <v>18</v>
      </c>
      <c r="B3" s="92" t="s">
        <v>18</v>
      </c>
      <c r="C3" s="210" t="s">
        <v>103</v>
      </c>
      <c r="D3" s="210"/>
      <c r="E3" s="210"/>
      <c r="F3" s="102" t="s">
        <v>104</v>
      </c>
      <c r="G3" s="102" t="s">
        <v>105</v>
      </c>
      <c r="H3" s="102" t="s">
        <v>106</v>
      </c>
      <c r="I3" s="103" t="s">
        <v>107</v>
      </c>
      <c r="J3" s="103" t="s">
        <v>108</v>
      </c>
      <c r="K3" s="103" t="s">
        <v>109</v>
      </c>
      <c r="L3" s="104" t="s">
        <v>110</v>
      </c>
      <c r="M3" s="102" t="s">
        <v>111</v>
      </c>
      <c r="N3" s="209" t="s">
        <v>112</v>
      </c>
      <c r="O3" s="209"/>
      <c r="P3" s="209"/>
    </row>
    <row r="4" spans="1:16" ht="15">
      <c r="A4" s="102" t="s">
        <v>113</v>
      </c>
      <c r="B4" s="102" t="s">
        <v>114</v>
      </c>
      <c r="C4" s="103" t="s">
        <v>115</v>
      </c>
      <c r="D4" s="105" t="s">
        <v>116</v>
      </c>
      <c r="E4" s="102" t="s">
        <v>117</v>
      </c>
      <c r="F4" s="104" t="s">
        <v>118</v>
      </c>
      <c r="G4" s="105" t="s">
        <v>119</v>
      </c>
      <c r="H4" s="105" t="s">
        <v>119</v>
      </c>
      <c r="I4" s="102" t="s">
        <v>120</v>
      </c>
      <c r="J4" s="106" t="s">
        <v>121</v>
      </c>
      <c r="K4" s="107" t="s">
        <v>121</v>
      </c>
      <c r="L4" s="106" t="s">
        <v>121</v>
      </c>
      <c r="M4" s="108" t="s">
        <v>121</v>
      </c>
      <c r="N4" s="102" t="s">
        <v>122</v>
      </c>
      <c r="O4" s="105" t="s">
        <v>123</v>
      </c>
      <c r="P4" s="102" t="s">
        <v>124</v>
      </c>
    </row>
    <row r="5" spans="1:16" ht="15">
      <c r="A5" s="109" t="s">
        <v>125</v>
      </c>
      <c r="B5" s="110" t="s">
        <v>126</v>
      </c>
      <c r="C5" s="111">
        <f aca="true" t="shared" si="0" ref="C5:C24">+E5/D5</f>
        <v>1.1572491570747587</v>
      </c>
      <c r="D5" s="112">
        <v>3784.44</v>
      </c>
      <c r="E5" s="112">
        <v>4379.54</v>
      </c>
      <c r="F5" s="112">
        <v>5.34</v>
      </c>
      <c r="G5" s="113">
        <v>84.38</v>
      </c>
      <c r="H5" s="114">
        <v>83.76</v>
      </c>
      <c r="I5" s="114">
        <v>489.5</v>
      </c>
      <c r="J5" s="115">
        <v>1.85</v>
      </c>
      <c r="K5" s="116">
        <v>3.73</v>
      </c>
      <c r="L5" s="117">
        <v>3.39</v>
      </c>
      <c r="M5" s="115">
        <v>1.08</v>
      </c>
      <c r="N5" s="115">
        <v>13.9</v>
      </c>
      <c r="O5" s="118">
        <v>11.57</v>
      </c>
      <c r="P5" s="119">
        <v>7.1</v>
      </c>
    </row>
    <row r="6" spans="1:16" ht="15">
      <c r="A6" s="120" t="s">
        <v>127</v>
      </c>
      <c r="B6" s="121" t="s">
        <v>128</v>
      </c>
      <c r="C6" s="122">
        <f t="shared" si="0"/>
        <v>1.1595057657143462</v>
      </c>
      <c r="D6" s="112">
        <v>3784.44</v>
      </c>
      <c r="E6" s="112">
        <v>4388.08</v>
      </c>
      <c r="F6" s="112">
        <v>5.29</v>
      </c>
      <c r="G6" s="113">
        <v>84.53</v>
      </c>
      <c r="H6" s="114">
        <v>83.07</v>
      </c>
      <c r="I6" s="114">
        <v>478</v>
      </c>
      <c r="J6" s="112">
        <v>1.85</v>
      </c>
      <c r="K6" s="123">
        <v>3.73</v>
      </c>
      <c r="L6" s="117">
        <v>3.39</v>
      </c>
      <c r="M6" s="112">
        <v>1.08</v>
      </c>
      <c r="N6" s="112">
        <v>13.9</v>
      </c>
      <c r="O6" s="113">
        <v>11.57</v>
      </c>
      <c r="P6" s="114">
        <v>7.1</v>
      </c>
    </row>
    <row r="7" spans="1:16" ht="15">
      <c r="A7" s="120" t="s">
        <v>129</v>
      </c>
      <c r="B7" s="120" t="s">
        <v>130</v>
      </c>
      <c r="C7" s="124">
        <f t="shared" si="0"/>
        <v>1.1579992007812232</v>
      </c>
      <c r="D7" s="112">
        <v>3778.69</v>
      </c>
      <c r="E7" s="112">
        <v>4375.72</v>
      </c>
      <c r="F7" s="112">
        <v>5.57</v>
      </c>
      <c r="G7" s="113">
        <v>84.72</v>
      </c>
      <c r="H7" s="114">
        <v>82.51</v>
      </c>
      <c r="I7" s="114">
        <v>479</v>
      </c>
      <c r="J7" s="112">
        <v>1.85</v>
      </c>
      <c r="K7" s="123">
        <v>3.73</v>
      </c>
      <c r="L7" s="117">
        <v>3.39</v>
      </c>
      <c r="M7" s="112">
        <v>1.08</v>
      </c>
      <c r="N7" s="112">
        <v>13.9</v>
      </c>
      <c r="O7" s="113">
        <v>11.57</v>
      </c>
      <c r="P7" s="114">
        <v>7.1</v>
      </c>
    </row>
    <row r="8" spans="1:16" ht="15">
      <c r="A8" s="120" t="s">
        <v>131</v>
      </c>
      <c r="B8" s="120" t="s">
        <v>132</v>
      </c>
      <c r="C8" s="124">
        <f t="shared" si="0"/>
        <v>1.1584511079148687</v>
      </c>
      <c r="D8" s="112">
        <v>3837.84</v>
      </c>
      <c r="E8" s="112">
        <v>4445.95</v>
      </c>
      <c r="F8" s="112">
        <v>5.67</v>
      </c>
      <c r="G8" s="113">
        <v>81.99</v>
      </c>
      <c r="H8" s="114">
        <v>82.39</v>
      </c>
      <c r="I8" s="114">
        <v>471</v>
      </c>
      <c r="J8" s="112">
        <v>1.85</v>
      </c>
      <c r="K8" s="123">
        <v>3.73</v>
      </c>
      <c r="L8" s="117">
        <v>3.39</v>
      </c>
      <c r="M8" s="112">
        <v>1.08</v>
      </c>
      <c r="N8" s="112">
        <v>13.9</v>
      </c>
      <c r="O8" s="113">
        <v>11.57</v>
      </c>
      <c r="P8" s="114">
        <v>7.1</v>
      </c>
    </row>
    <row r="9" spans="1:16" ht="15">
      <c r="A9" s="125" t="s">
        <v>133</v>
      </c>
      <c r="B9" s="126" t="s">
        <v>134</v>
      </c>
      <c r="C9" s="127">
        <f t="shared" si="0"/>
        <v>1.154551125435359</v>
      </c>
      <c r="D9" s="128">
        <v>3847.4</v>
      </c>
      <c r="E9" s="128">
        <v>4442.02</v>
      </c>
      <c r="F9" s="128">
        <v>5.59</v>
      </c>
      <c r="G9" s="129">
        <v>80.54</v>
      </c>
      <c r="H9" s="130">
        <v>79.4</v>
      </c>
      <c r="I9" s="130">
        <v>474</v>
      </c>
      <c r="J9" s="131">
        <v>1.85</v>
      </c>
      <c r="K9" s="132">
        <v>3.73</v>
      </c>
      <c r="L9" s="133">
        <v>3.39</v>
      </c>
      <c r="M9" s="131">
        <v>1.08</v>
      </c>
      <c r="N9" s="131">
        <v>13.9</v>
      </c>
      <c r="O9" s="132">
        <v>11.57</v>
      </c>
      <c r="P9" s="134">
        <v>7.1</v>
      </c>
    </row>
    <row r="10" spans="1:16" ht="15">
      <c r="A10" s="109" t="s">
        <v>125</v>
      </c>
      <c r="B10" s="121" t="s">
        <v>135</v>
      </c>
      <c r="C10" s="111">
        <f t="shared" si="0"/>
        <v>1.1554501051069619</v>
      </c>
      <c r="D10" s="115">
        <v>3881.76</v>
      </c>
      <c r="E10" s="115">
        <v>4485.18</v>
      </c>
      <c r="F10" s="115">
        <v>5.61</v>
      </c>
      <c r="G10" s="118">
        <v>82.74</v>
      </c>
      <c r="H10" s="119">
        <v>82.24</v>
      </c>
      <c r="I10" s="119">
        <v>462.5</v>
      </c>
      <c r="J10" s="115">
        <v>1.85</v>
      </c>
      <c r="K10" s="135">
        <v>3.73</v>
      </c>
      <c r="L10" s="118">
        <v>3.41</v>
      </c>
      <c r="M10" s="136">
        <v>1.08</v>
      </c>
      <c r="N10" s="115">
        <v>13.9</v>
      </c>
      <c r="O10" s="118">
        <v>11.57</v>
      </c>
      <c r="P10" s="119">
        <v>7.1</v>
      </c>
    </row>
    <row r="11" spans="1:16" ht="15">
      <c r="A11" s="120" t="s">
        <v>127</v>
      </c>
      <c r="B11" s="121" t="s">
        <v>136</v>
      </c>
      <c r="C11" s="122">
        <f t="shared" si="0"/>
        <v>1.1589996928564608</v>
      </c>
      <c r="D11" s="112">
        <v>3874.41</v>
      </c>
      <c r="E11" s="112">
        <v>4490.44</v>
      </c>
      <c r="F11" s="112">
        <v>5.38</v>
      </c>
      <c r="G11" s="113">
        <v>83.43</v>
      </c>
      <c r="H11" s="114">
        <v>82.4</v>
      </c>
      <c r="I11" s="114">
        <v>470.5</v>
      </c>
      <c r="J11" s="112">
        <v>1.85</v>
      </c>
      <c r="K11" s="137">
        <v>3.73</v>
      </c>
      <c r="L11" s="113">
        <v>3.41</v>
      </c>
      <c r="M11" s="138">
        <v>1.08</v>
      </c>
      <c r="N11" s="112">
        <v>13.9</v>
      </c>
      <c r="O11" s="113">
        <v>11.57</v>
      </c>
      <c r="P11" s="114">
        <v>7.1</v>
      </c>
    </row>
    <row r="12" spans="1:16" ht="15">
      <c r="A12" s="120" t="s">
        <v>129</v>
      </c>
      <c r="B12" s="121" t="s">
        <v>137</v>
      </c>
      <c r="C12" s="124">
        <f t="shared" si="0"/>
        <v>1.1595002140907849</v>
      </c>
      <c r="D12" s="112">
        <v>3876.86</v>
      </c>
      <c r="E12" s="112">
        <v>4495.22</v>
      </c>
      <c r="F12" s="112">
        <v>4.95</v>
      </c>
      <c r="G12" s="113">
        <v>84.78</v>
      </c>
      <c r="H12" s="114">
        <v>84.23</v>
      </c>
      <c r="I12" s="114">
        <v>474</v>
      </c>
      <c r="J12" s="112">
        <v>1.85</v>
      </c>
      <c r="K12" s="137">
        <v>3.73</v>
      </c>
      <c r="L12" s="113">
        <v>3.41</v>
      </c>
      <c r="M12" s="138">
        <v>1.08</v>
      </c>
      <c r="N12" s="112">
        <v>13.9</v>
      </c>
      <c r="O12" s="113">
        <v>11.57</v>
      </c>
      <c r="P12" s="114">
        <v>7.1</v>
      </c>
    </row>
    <row r="13" spans="1:16" ht="15">
      <c r="A13" s="120" t="s">
        <v>131</v>
      </c>
      <c r="B13" s="121" t="s">
        <v>138</v>
      </c>
      <c r="C13" s="124">
        <f t="shared" si="0"/>
        <v>1.1476990643498186</v>
      </c>
      <c r="D13" s="112">
        <v>3875.38</v>
      </c>
      <c r="E13" s="112">
        <v>4447.77</v>
      </c>
      <c r="F13" s="112">
        <v>4.96</v>
      </c>
      <c r="G13" s="113">
        <v>82.64</v>
      </c>
      <c r="H13" s="114">
        <v>81.64</v>
      </c>
      <c r="I13" s="114">
        <v>605</v>
      </c>
      <c r="J13" s="112">
        <v>1.85</v>
      </c>
      <c r="K13" s="137">
        <v>3.73</v>
      </c>
      <c r="L13" s="113">
        <v>3.41</v>
      </c>
      <c r="M13" s="138">
        <v>1.08</v>
      </c>
      <c r="N13" s="112">
        <v>13.9</v>
      </c>
      <c r="O13" s="113">
        <v>11.57</v>
      </c>
      <c r="P13" s="114">
        <v>7.1</v>
      </c>
    </row>
    <row r="14" spans="1:16" ht="15.75" thickBot="1">
      <c r="A14" s="125" t="s">
        <v>133</v>
      </c>
      <c r="B14" s="126" t="s">
        <v>139</v>
      </c>
      <c r="C14" s="127">
        <f t="shared" si="0"/>
        <v>1.1448993389035398</v>
      </c>
      <c r="D14" s="131">
        <v>3875.38</v>
      </c>
      <c r="E14" s="131">
        <v>4436.92</v>
      </c>
      <c r="F14" s="131">
        <v>5.08</v>
      </c>
      <c r="G14" s="132">
        <v>82.87</v>
      </c>
      <c r="H14" s="134">
        <v>80.2</v>
      </c>
      <c r="I14" s="134">
        <v>601</v>
      </c>
      <c r="J14" s="131">
        <v>1.85</v>
      </c>
      <c r="K14" s="131">
        <v>3.73</v>
      </c>
      <c r="L14" s="132">
        <v>3.41</v>
      </c>
      <c r="M14" s="139">
        <v>1.08</v>
      </c>
      <c r="N14" s="131">
        <v>13.9</v>
      </c>
      <c r="O14" s="132">
        <v>11.57</v>
      </c>
      <c r="P14" s="134">
        <v>7.1</v>
      </c>
    </row>
    <row r="15" spans="1:16" ht="15">
      <c r="A15" s="109" t="s">
        <v>125</v>
      </c>
      <c r="B15" s="110" t="s">
        <v>140</v>
      </c>
      <c r="C15" s="111">
        <f t="shared" si="0"/>
        <v>1.1444993352243649</v>
      </c>
      <c r="D15" s="182">
        <v>3888.53</v>
      </c>
      <c r="E15" s="182">
        <v>4450.42</v>
      </c>
      <c r="F15" s="182">
        <v>4.82</v>
      </c>
      <c r="G15" s="183">
        <v>82.17</v>
      </c>
      <c r="H15" s="184">
        <v>80.11</v>
      </c>
      <c r="I15" s="184">
        <v>595.5</v>
      </c>
      <c r="J15" s="182">
        <v>1.85</v>
      </c>
      <c r="K15" s="185">
        <v>3.73</v>
      </c>
      <c r="L15" s="186">
        <v>3.4</v>
      </c>
      <c r="M15" s="187">
        <v>1.08</v>
      </c>
      <c r="N15" s="182">
        <v>13.9</v>
      </c>
      <c r="O15" s="183">
        <v>11.57</v>
      </c>
      <c r="P15" s="184">
        <v>7.1</v>
      </c>
    </row>
    <row r="16" spans="1:16" ht="15">
      <c r="A16" s="120" t="s">
        <v>127</v>
      </c>
      <c r="B16" s="121" t="s">
        <v>141</v>
      </c>
      <c r="C16" s="122">
        <f t="shared" si="0"/>
        <v>1.1437998420997137</v>
      </c>
      <c r="D16" s="188">
        <v>3888.53</v>
      </c>
      <c r="E16" s="188">
        <v>4447.7</v>
      </c>
      <c r="F16" s="188">
        <v>5.11</v>
      </c>
      <c r="G16" s="189">
        <v>82.09</v>
      </c>
      <c r="H16" s="190">
        <v>81.39</v>
      </c>
      <c r="I16" s="190">
        <v>469</v>
      </c>
      <c r="J16" s="188">
        <v>1.85</v>
      </c>
      <c r="K16" s="191">
        <v>3.73</v>
      </c>
      <c r="L16" s="186">
        <v>3.4</v>
      </c>
      <c r="M16" s="192">
        <v>1.08</v>
      </c>
      <c r="N16" s="188">
        <v>13.9</v>
      </c>
      <c r="O16" s="189">
        <v>11.57</v>
      </c>
      <c r="P16" s="190">
        <v>7.1</v>
      </c>
    </row>
    <row r="17" spans="1:16" ht="15">
      <c r="A17" s="120" t="s">
        <v>129</v>
      </c>
      <c r="B17" s="120" t="s">
        <v>142</v>
      </c>
      <c r="C17" s="124">
        <f t="shared" si="0"/>
        <v>1.1319007704855804</v>
      </c>
      <c r="D17" s="188">
        <v>3898.84</v>
      </c>
      <c r="E17" s="188">
        <v>4413.1</v>
      </c>
      <c r="F17" s="188">
        <v>5.06</v>
      </c>
      <c r="G17" s="189">
        <v>82.43</v>
      </c>
      <c r="H17" s="190">
        <v>80.46</v>
      </c>
      <c r="I17" s="190">
        <v>467.5</v>
      </c>
      <c r="J17" s="188">
        <v>1.85</v>
      </c>
      <c r="K17" s="191">
        <v>3.73</v>
      </c>
      <c r="L17" s="186">
        <v>3.4</v>
      </c>
      <c r="M17" s="192">
        <v>1.08</v>
      </c>
      <c r="N17" s="188">
        <v>13.9</v>
      </c>
      <c r="O17" s="189">
        <v>11.57</v>
      </c>
      <c r="P17" s="190">
        <v>7.1</v>
      </c>
    </row>
    <row r="18" spans="1:16" ht="15">
      <c r="A18" s="120" t="s">
        <v>131</v>
      </c>
      <c r="B18" s="120" t="s">
        <v>143</v>
      </c>
      <c r="C18" s="124">
        <f t="shared" si="0"/>
        <v>1.1284970380890236</v>
      </c>
      <c r="D18" s="188">
        <v>3907.95</v>
      </c>
      <c r="E18" s="188">
        <v>4410.11</v>
      </c>
      <c r="F18" s="188">
        <v>4.93</v>
      </c>
      <c r="G18" s="189">
        <v>80.28</v>
      </c>
      <c r="H18" s="190">
        <v>77.82</v>
      </c>
      <c r="I18" s="190">
        <v>467</v>
      </c>
      <c r="J18" s="188">
        <v>1.85</v>
      </c>
      <c r="K18" s="191">
        <v>3.73</v>
      </c>
      <c r="L18" s="186">
        <v>3.4</v>
      </c>
      <c r="M18" s="192">
        <v>1.08</v>
      </c>
      <c r="N18" s="188">
        <v>13.9</v>
      </c>
      <c r="O18" s="189">
        <v>11.57</v>
      </c>
      <c r="P18" s="190">
        <v>7.1</v>
      </c>
    </row>
    <row r="19" spans="1:16" ht="15.75" thickBot="1">
      <c r="A19" s="142" t="s">
        <v>133</v>
      </c>
      <c r="B19" s="126" t="s">
        <v>144</v>
      </c>
      <c r="C19" s="127">
        <f t="shared" si="0"/>
        <v>1.1372992547097323</v>
      </c>
      <c r="D19" s="193">
        <v>3943.43</v>
      </c>
      <c r="E19" s="193">
        <v>4484.86</v>
      </c>
      <c r="F19" s="193">
        <v>4.99</v>
      </c>
      <c r="G19" s="194">
        <v>81.24</v>
      </c>
      <c r="H19" s="195">
        <v>78.82</v>
      </c>
      <c r="I19" s="195">
        <v>461.5</v>
      </c>
      <c r="J19" s="193">
        <v>1.85</v>
      </c>
      <c r="K19" s="193">
        <v>3.73</v>
      </c>
      <c r="L19" s="196">
        <v>3.4</v>
      </c>
      <c r="M19" s="197">
        <v>1.08</v>
      </c>
      <c r="N19" s="193">
        <v>13.9</v>
      </c>
      <c r="O19" s="194">
        <v>11.57</v>
      </c>
      <c r="P19" s="195">
        <v>7.1</v>
      </c>
    </row>
    <row r="20" spans="1:16" ht="15">
      <c r="A20" s="143" t="s">
        <v>125</v>
      </c>
      <c r="B20" s="144" t="s">
        <v>145</v>
      </c>
      <c r="C20" s="111">
        <f t="shared" si="0"/>
        <v>1.128200880329703</v>
      </c>
      <c r="D20" s="182">
        <v>3923.53</v>
      </c>
      <c r="E20" s="182">
        <v>4426.53</v>
      </c>
      <c r="F20" s="182">
        <v>4.91</v>
      </c>
      <c r="G20" s="183">
        <v>78.89</v>
      </c>
      <c r="H20" s="184">
        <v>76.44</v>
      </c>
      <c r="I20" s="184">
        <v>458</v>
      </c>
      <c r="J20" s="182">
        <v>1.64</v>
      </c>
      <c r="K20" s="183">
        <v>3.72</v>
      </c>
      <c r="L20" s="187">
        <v>3.4</v>
      </c>
      <c r="M20" s="183">
        <v>1.11</v>
      </c>
      <c r="N20" s="187">
        <v>13.99</v>
      </c>
      <c r="O20" s="183">
        <v>11.6</v>
      </c>
      <c r="P20" s="184">
        <v>7.65</v>
      </c>
    </row>
    <row r="21" spans="1:16" ht="15">
      <c r="A21" s="145" t="s">
        <v>127</v>
      </c>
      <c r="B21" s="146" t="s">
        <v>146</v>
      </c>
      <c r="C21" s="122">
        <f t="shared" si="0"/>
        <v>1.123699933048149</v>
      </c>
      <c r="D21" s="188">
        <v>3913.26</v>
      </c>
      <c r="E21" s="188">
        <v>4397.33</v>
      </c>
      <c r="F21" s="188">
        <v>4.95</v>
      </c>
      <c r="G21" s="189">
        <v>79.7</v>
      </c>
      <c r="H21" s="190">
        <v>75.53</v>
      </c>
      <c r="I21" s="190">
        <v>457.5</v>
      </c>
      <c r="J21" s="188">
        <v>1.64</v>
      </c>
      <c r="K21" s="189">
        <v>3.72</v>
      </c>
      <c r="L21" s="192">
        <v>3.4</v>
      </c>
      <c r="M21" s="189">
        <v>1.11</v>
      </c>
      <c r="N21" s="192">
        <v>13.99</v>
      </c>
      <c r="O21" s="189">
        <v>11.6</v>
      </c>
      <c r="P21" s="190">
        <v>7.65</v>
      </c>
    </row>
    <row r="22" spans="1:16" ht="15">
      <c r="A22" s="145" t="s">
        <v>129</v>
      </c>
      <c r="B22" s="146" t="s">
        <v>147</v>
      </c>
      <c r="C22" s="124">
        <f t="shared" si="0"/>
        <v>1.125099825827699</v>
      </c>
      <c r="D22" s="188">
        <v>3944.37</v>
      </c>
      <c r="E22" s="188">
        <v>4437.81</v>
      </c>
      <c r="F22" s="188">
        <v>4.96</v>
      </c>
      <c r="G22" s="189">
        <v>82.31</v>
      </c>
      <c r="H22" s="190">
        <v>78.79</v>
      </c>
      <c r="I22" s="190">
        <v>459.5</v>
      </c>
      <c r="J22" s="188">
        <v>1.64</v>
      </c>
      <c r="K22" s="189">
        <v>3.72</v>
      </c>
      <c r="L22" s="192">
        <v>3.4</v>
      </c>
      <c r="M22" s="189">
        <v>1.11</v>
      </c>
      <c r="N22" s="192">
        <v>13.99</v>
      </c>
      <c r="O22" s="189">
        <v>11.6</v>
      </c>
      <c r="P22" s="190">
        <v>7.65</v>
      </c>
    </row>
    <row r="23" spans="1:16" ht="15">
      <c r="A23" s="145" t="s">
        <v>131</v>
      </c>
      <c r="B23" s="146" t="s">
        <v>148</v>
      </c>
      <c r="C23" s="124">
        <f t="shared" si="0"/>
        <v>1.1201010709184303</v>
      </c>
      <c r="D23" s="188">
        <v>3969.49</v>
      </c>
      <c r="E23" s="188">
        <v>4446.23</v>
      </c>
      <c r="F23" s="188">
        <v>5.04</v>
      </c>
      <c r="G23" s="189">
        <v>82.25</v>
      </c>
      <c r="H23" s="190">
        <v>78.32</v>
      </c>
      <c r="I23" s="190">
        <v>465.5</v>
      </c>
      <c r="J23" s="188">
        <v>1.64</v>
      </c>
      <c r="K23" s="189">
        <v>3.72</v>
      </c>
      <c r="L23" s="192">
        <v>3.4</v>
      </c>
      <c r="M23" s="189">
        <v>1.11</v>
      </c>
      <c r="N23" s="192">
        <v>13.99</v>
      </c>
      <c r="O23" s="189">
        <v>11.6</v>
      </c>
      <c r="P23" s="190">
        <v>7.65</v>
      </c>
    </row>
    <row r="24" spans="1:16" ht="15.75" thickBot="1">
      <c r="A24" s="148" t="s">
        <v>133</v>
      </c>
      <c r="B24" s="148" t="s">
        <v>149</v>
      </c>
      <c r="C24" s="127">
        <f t="shared" si="0"/>
        <v>1.121000430785819</v>
      </c>
      <c r="D24" s="193">
        <v>3969.49</v>
      </c>
      <c r="E24" s="193">
        <v>4449.8</v>
      </c>
      <c r="F24" s="193">
        <v>5.15</v>
      </c>
      <c r="G24" s="194">
        <v>82.22</v>
      </c>
      <c r="H24" s="195">
        <v>74.14</v>
      </c>
      <c r="I24" s="195">
        <v>476.5</v>
      </c>
      <c r="J24" s="193">
        <v>1.64</v>
      </c>
      <c r="K24" s="194">
        <v>3.72</v>
      </c>
      <c r="L24" s="197">
        <v>3.4</v>
      </c>
      <c r="M24" s="194">
        <v>1.11</v>
      </c>
      <c r="N24" s="197">
        <v>13.99</v>
      </c>
      <c r="O24" s="194">
        <v>11.6</v>
      </c>
      <c r="P24" s="195">
        <v>7.65</v>
      </c>
    </row>
    <row r="25" spans="1:16" ht="15">
      <c r="A25" s="144" t="s">
        <v>125</v>
      </c>
      <c r="B25" s="149" t="s">
        <v>150</v>
      </c>
      <c r="C25" s="111"/>
      <c r="D25" s="115"/>
      <c r="E25" s="115"/>
      <c r="F25" s="115"/>
      <c r="G25" s="118"/>
      <c r="H25" s="119"/>
      <c r="I25" s="136"/>
      <c r="J25" s="115"/>
      <c r="K25" s="116"/>
      <c r="L25" s="119"/>
      <c r="M25" s="115"/>
      <c r="N25" s="115"/>
      <c r="O25" s="118"/>
      <c r="P25" s="119"/>
    </row>
    <row r="26" spans="1:16" ht="15">
      <c r="A26" s="150" t="s">
        <v>127</v>
      </c>
      <c r="B26" s="151" t="s">
        <v>151</v>
      </c>
      <c r="C26" s="152"/>
      <c r="D26" s="2"/>
      <c r="E26" s="2"/>
      <c r="F26" s="2"/>
      <c r="G26" s="140"/>
      <c r="H26" s="141"/>
      <c r="I26" s="147"/>
      <c r="J26" s="2"/>
      <c r="K26" s="153"/>
      <c r="L26" s="141"/>
      <c r="M26" s="2"/>
      <c r="N26" s="2"/>
      <c r="O26" s="140"/>
      <c r="P26" s="141"/>
    </row>
    <row r="27" spans="1:2" ht="15">
      <c r="A27" s="154" t="s">
        <v>152</v>
      </c>
      <c r="B27" s="155"/>
    </row>
    <row r="28" spans="1:2" ht="15">
      <c r="A28" s="154" t="s">
        <v>153</v>
      </c>
      <c r="B28" s="155"/>
    </row>
    <row r="29" spans="1:2" ht="15">
      <c r="A29" s="156" t="s">
        <v>154</v>
      </c>
      <c r="B29" s="155"/>
    </row>
    <row r="30" spans="1:2" ht="15">
      <c r="A30" s="156" t="s">
        <v>155</v>
      </c>
      <c r="B30" s="155"/>
    </row>
    <row r="31" ht="15">
      <c r="A31" s="156" t="s">
        <v>156</v>
      </c>
    </row>
    <row r="32" spans="1:16" ht="15">
      <c r="A32" s="156" t="s">
        <v>157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ht="15">
      <c r="A33" s="156" t="s">
        <v>158</v>
      </c>
    </row>
  </sheetData>
  <sheetProtection selectLockedCells="1" selectUnlockedCells="1"/>
  <mergeCells count="6">
    <mergeCell ref="A1:P1"/>
    <mergeCell ref="F2:I2"/>
    <mergeCell ref="J2:M2"/>
    <mergeCell ref="N2:P2"/>
    <mergeCell ref="C3:E3"/>
    <mergeCell ref="N3:P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scale="85"/>
  <headerFooter alignWithMargins="0">
    <oddFooter>&amp;C&amp;"Arial,Normal"&amp;10ffffffJUAN V. SAUCEDO B.
INGENIERO CONSULTOR
T: 2 16 52 31/6 15 53 57
Email: juaju@yahoo.com&amp;R&amp;"Arial,Normal"&amp;10ffffff&amp;D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G39" sqref="G39"/>
    </sheetView>
  </sheetViews>
  <sheetFormatPr defaultColWidth="11.00390625" defaultRowHeight="15"/>
  <sheetData>
    <row r="1" spans="1:9" ht="15">
      <c r="A1" s="214" t="s">
        <v>159</v>
      </c>
      <c r="B1" s="214"/>
      <c r="C1" s="214"/>
      <c r="D1" s="214"/>
      <c r="E1" s="214"/>
      <c r="F1" s="214"/>
      <c r="G1" s="214"/>
      <c r="H1" s="214"/>
      <c r="I1" s="214"/>
    </row>
    <row r="2" ht="15">
      <c r="A2" s="158" t="s">
        <v>160</v>
      </c>
    </row>
    <row r="3" ht="15">
      <c r="A3" s="158" t="s">
        <v>161</v>
      </c>
    </row>
    <row r="5" spans="1:9" ht="30.75" customHeight="1">
      <c r="A5" s="215" t="s">
        <v>162</v>
      </c>
      <c r="B5" s="215"/>
      <c r="C5" s="159" t="s">
        <v>163</v>
      </c>
      <c r="D5" s="216" t="s">
        <v>164</v>
      </c>
      <c r="E5" s="216"/>
      <c r="F5" s="215" t="s">
        <v>165</v>
      </c>
      <c r="G5" s="215"/>
      <c r="H5" s="159" t="s">
        <v>166</v>
      </c>
      <c r="I5" s="160" t="s">
        <v>167</v>
      </c>
    </row>
    <row r="6" spans="1:9" ht="15">
      <c r="A6" s="215"/>
      <c r="B6" s="215"/>
      <c r="C6" s="157" t="s">
        <v>168</v>
      </c>
      <c r="D6" s="157" t="s">
        <v>168</v>
      </c>
      <c r="E6" s="157" t="s">
        <v>169</v>
      </c>
      <c r="F6" s="161" t="s">
        <v>168</v>
      </c>
      <c r="G6" s="157" t="s">
        <v>169</v>
      </c>
      <c r="H6" s="161" t="s">
        <v>169</v>
      </c>
      <c r="I6" s="157" t="s">
        <v>169</v>
      </c>
    </row>
    <row r="7" spans="1:9" ht="15">
      <c r="A7" s="162" t="s">
        <v>170</v>
      </c>
      <c r="B7" s="109" t="s">
        <v>171</v>
      </c>
      <c r="C7" s="136">
        <v>182.07</v>
      </c>
      <c r="D7" s="118">
        <f aca="true" t="shared" si="0" ref="D7:D13">C7-F7</f>
        <v>156.47</v>
      </c>
      <c r="E7" s="115">
        <f aca="true" t="shared" si="1" ref="E7:E22">D7/C7*100</f>
        <v>85.9394738287472</v>
      </c>
      <c r="F7" s="118">
        <v>25.6</v>
      </c>
      <c r="G7" s="136">
        <f>F7/C7*100</f>
        <v>14.060526171252816</v>
      </c>
      <c r="H7" s="163">
        <v>84.8</v>
      </c>
      <c r="I7" s="163">
        <v>100.8</v>
      </c>
    </row>
    <row r="8" spans="1:9" ht="15">
      <c r="A8" s="164" t="s">
        <v>172</v>
      </c>
      <c r="B8" s="110" t="s">
        <v>126</v>
      </c>
      <c r="C8" s="138">
        <v>183.22</v>
      </c>
      <c r="D8" s="112">
        <f t="shared" si="0"/>
        <v>157.62</v>
      </c>
      <c r="E8" s="112">
        <f t="shared" si="1"/>
        <v>86.02772623076083</v>
      </c>
      <c r="F8" s="113">
        <v>25.6</v>
      </c>
      <c r="G8" s="138">
        <f>F8/C8*100</f>
        <v>13.972273769239166</v>
      </c>
      <c r="H8" s="165">
        <v>84.9</v>
      </c>
      <c r="I8" s="165">
        <v>120.9</v>
      </c>
    </row>
    <row r="9" spans="1:9" ht="15">
      <c r="A9" s="164" t="s">
        <v>173</v>
      </c>
      <c r="B9" s="121" t="s">
        <v>128</v>
      </c>
      <c r="C9" s="138">
        <v>208.45</v>
      </c>
      <c r="D9" s="112">
        <f t="shared" si="0"/>
        <v>178.64999999999998</v>
      </c>
      <c r="E9" s="112">
        <f t="shared" si="1"/>
        <v>85.7040057567762</v>
      </c>
      <c r="F9" s="113">
        <v>29.8</v>
      </c>
      <c r="G9" s="138">
        <f>F9/C9*100</f>
        <v>14.295994243223795</v>
      </c>
      <c r="H9" s="165">
        <v>84.8</v>
      </c>
      <c r="I9" s="165">
        <v>116.2</v>
      </c>
    </row>
    <row r="10" spans="1:9" ht="15">
      <c r="A10" s="164" t="s">
        <v>174</v>
      </c>
      <c r="B10" s="120" t="s">
        <v>130</v>
      </c>
      <c r="C10" s="138">
        <v>212.53</v>
      </c>
      <c r="D10" s="112">
        <f t="shared" si="0"/>
        <v>185.43</v>
      </c>
      <c r="E10" s="112">
        <f t="shared" si="1"/>
        <v>87.24885898461395</v>
      </c>
      <c r="F10" s="113">
        <v>27.1</v>
      </c>
      <c r="G10" s="138">
        <f>F10/C10*100</f>
        <v>12.751141015386064</v>
      </c>
      <c r="H10" s="165">
        <v>85</v>
      </c>
      <c r="I10" s="165">
        <v>119.7</v>
      </c>
    </row>
    <row r="11" spans="1:9" ht="15">
      <c r="A11" s="164" t="s">
        <v>175</v>
      </c>
      <c r="B11" s="120" t="s">
        <v>132</v>
      </c>
      <c r="C11" s="138">
        <v>213.05</v>
      </c>
      <c r="D11" s="112">
        <f t="shared" si="0"/>
        <v>186.95000000000002</v>
      </c>
      <c r="E11" s="112">
        <f t="shared" si="1"/>
        <v>87.74935461159352</v>
      </c>
      <c r="F11" s="113">
        <v>26.1</v>
      </c>
      <c r="G11" s="138">
        <v>26.1</v>
      </c>
      <c r="H11" s="165">
        <v>85.4</v>
      </c>
      <c r="I11" s="165">
        <v>135.3</v>
      </c>
    </row>
    <row r="12" spans="1:9" ht="15">
      <c r="A12" s="164" t="s">
        <v>176</v>
      </c>
      <c r="B12" s="120" t="s">
        <v>134</v>
      </c>
      <c r="C12" s="138">
        <v>218.26</v>
      </c>
      <c r="D12" s="112">
        <f t="shared" si="0"/>
        <v>192.85999999999999</v>
      </c>
      <c r="E12" s="166">
        <f t="shared" si="1"/>
        <v>88.36250343626867</v>
      </c>
      <c r="F12" s="113">
        <v>25.4</v>
      </c>
      <c r="G12" s="114">
        <f aca="true" t="shared" si="2" ref="G12:G22">F12/C12*100</f>
        <v>11.637496563731329</v>
      </c>
      <c r="H12" s="165">
        <v>85.2</v>
      </c>
      <c r="I12" s="165">
        <v>131.6</v>
      </c>
    </row>
    <row r="13" spans="1:9" ht="15">
      <c r="A13" s="167" t="s">
        <v>177</v>
      </c>
      <c r="B13" s="151" t="s">
        <v>178</v>
      </c>
      <c r="C13" s="147">
        <v>211.44</v>
      </c>
      <c r="D13" s="2">
        <f t="shared" si="0"/>
        <v>185.64</v>
      </c>
      <c r="E13" s="2">
        <f t="shared" si="1"/>
        <v>87.79795686719636</v>
      </c>
      <c r="F13" s="140">
        <v>25.8</v>
      </c>
      <c r="G13" s="147">
        <f t="shared" si="2"/>
        <v>12.202043132803633</v>
      </c>
      <c r="H13" s="168">
        <v>84.9</v>
      </c>
      <c r="I13" s="168">
        <v>126.3</v>
      </c>
    </row>
    <row r="14" spans="1:9" ht="15">
      <c r="A14" s="212" t="s">
        <v>179</v>
      </c>
      <c r="B14" s="212"/>
      <c r="C14" s="169">
        <f>SUM(C7:C13)</f>
        <v>1429.02</v>
      </c>
      <c r="D14" s="169">
        <f>SUM(D7:D13)</f>
        <v>1243.62</v>
      </c>
      <c r="E14" s="169">
        <f t="shared" si="1"/>
        <v>87.02607381282277</v>
      </c>
      <c r="F14" s="169">
        <f>SUM(F7:F13)</f>
        <v>185.4</v>
      </c>
      <c r="G14" s="169">
        <f t="shared" si="2"/>
        <v>12.973926187177225</v>
      </c>
      <c r="H14" s="170" t="s">
        <v>180</v>
      </c>
      <c r="I14" s="171" t="s">
        <v>180</v>
      </c>
    </row>
    <row r="15" spans="1:9" ht="15">
      <c r="A15" s="162" t="s">
        <v>170</v>
      </c>
      <c r="B15" s="109" t="s">
        <v>181</v>
      </c>
      <c r="C15" s="119">
        <v>194.47</v>
      </c>
      <c r="D15" s="118">
        <f aca="true" t="shared" si="3" ref="D15:D21">C15-F15</f>
        <v>169.77</v>
      </c>
      <c r="E15" s="115">
        <f t="shared" si="1"/>
        <v>87.29881215611664</v>
      </c>
      <c r="F15" s="118">
        <v>24.7</v>
      </c>
      <c r="G15" s="136">
        <f t="shared" si="2"/>
        <v>12.701187843883375</v>
      </c>
      <c r="H15" s="118">
        <v>84.8</v>
      </c>
      <c r="I15" s="119">
        <v>123.7</v>
      </c>
    </row>
    <row r="16" spans="1:9" ht="15">
      <c r="A16" s="164" t="s">
        <v>172</v>
      </c>
      <c r="B16" s="121" t="s">
        <v>135</v>
      </c>
      <c r="C16" s="114">
        <v>216.05</v>
      </c>
      <c r="D16" s="113">
        <f t="shared" si="3"/>
        <v>188.75</v>
      </c>
      <c r="E16" s="112">
        <f t="shared" si="1"/>
        <v>87.36403610275399</v>
      </c>
      <c r="F16" s="113">
        <v>27.3</v>
      </c>
      <c r="G16" s="114">
        <f t="shared" si="2"/>
        <v>12.635963897246008</v>
      </c>
      <c r="H16" s="113">
        <v>84.7</v>
      </c>
      <c r="I16" s="114">
        <v>120.2</v>
      </c>
    </row>
    <row r="17" spans="1:9" ht="15">
      <c r="A17" s="164" t="s">
        <v>173</v>
      </c>
      <c r="B17" s="121" t="s">
        <v>136</v>
      </c>
      <c r="C17" s="114">
        <v>217.69</v>
      </c>
      <c r="D17" s="113">
        <f t="shared" si="3"/>
        <v>189.59</v>
      </c>
      <c r="E17" s="112">
        <f t="shared" si="1"/>
        <v>87.09173595479811</v>
      </c>
      <c r="F17" s="113">
        <v>28.1</v>
      </c>
      <c r="G17" s="114">
        <f t="shared" si="2"/>
        <v>12.908264045201893</v>
      </c>
      <c r="H17" s="113">
        <v>84.7</v>
      </c>
      <c r="I17" s="114">
        <v>118.8</v>
      </c>
    </row>
    <row r="18" spans="1:9" ht="15">
      <c r="A18" s="164" t="s">
        <v>174</v>
      </c>
      <c r="B18" s="121" t="s">
        <v>137</v>
      </c>
      <c r="C18" s="114">
        <v>216.42</v>
      </c>
      <c r="D18" s="113">
        <f t="shared" si="3"/>
        <v>189.01999999999998</v>
      </c>
      <c r="E18" s="112">
        <f t="shared" si="1"/>
        <v>87.33943258478884</v>
      </c>
      <c r="F18" s="113">
        <v>27.4</v>
      </c>
      <c r="G18" s="114">
        <f t="shared" si="2"/>
        <v>12.660567415211164</v>
      </c>
      <c r="H18" s="113">
        <v>84.8</v>
      </c>
      <c r="I18" s="114">
        <v>117.3</v>
      </c>
    </row>
    <row r="19" spans="1:9" ht="15">
      <c r="A19" s="164" t="s">
        <v>175</v>
      </c>
      <c r="B19" s="121" t="s">
        <v>138</v>
      </c>
      <c r="C19" s="114">
        <v>218.02</v>
      </c>
      <c r="D19" s="113">
        <f t="shared" si="3"/>
        <v>189.82000000000002</v>
      </c>
      <c r="E19" s="112">
        <f t="shared" si="1"/>
        <v>87.06540684340887</v>
      </c>
      <c r="F19" s="113">
        <v>28.2</v>
      </c>
      <c r="G19" s="114">
        <f t="shared" si="2"/>
        <v>12.934593156591138</v>
      </c>
      <c r="H19" s="113">
        <v>84.7</v>
      </c>
      <c r="I19" s="114">
        <v>114.5</v>
      </c>
    </row>
    <row r="20" spans="1:9" ht="15">
      <c r="A20" s="164" t="s">
        <v>176</v>
      </c>
      <c r="B20" s="121" t="s">
        <v>139</v>
      </c>
      <c r="C20" s="114">
        <v>218.5</v>
      </c>
      <c r="D20" s="113">
        <f t="shared" si="3"/>
        <v>190.8</v>
      </c>
      <c r="E20" s="166">
        <f t="shared" si="1"/>
        <v>87.32265446224257</v>
      </c>
      <c r="F20" s="113">
        <v>27.7</v>
      </c>
      <c r="G20" s="114">
        <f t="shared" si="2"/>
        <v>12.677345537757438</v>
      </c>
      <c r="H20" s="113">
        <v>84.5</v>
      </c>
      <c r="I20" s="114">
        <v>112.1</v>
      </c>
    </row>
    <row r="21" spans="1:9" ht="15">
      <c r="A21" s="167" t="s">
        <v>177</v>
      </c>
      <c r="B21" s="172" t="s">
        <v>182</v>
      </c>
      <c r="C21" s="141">
        <v>208.77</v>
      </c>
      <c r="D21" s="140">
        <f t="shared" si="3"/>
        <v>181.47</v>
      </c>
      <c r="E21" s="2">
        <f t="shared" si="1"/>
        <v>86.92340853570914</v>
      </c>
      <c r="F21" s="140">
        <v>27.3</v>
      </c>
      <c r="G21" s="147">
        <f t="shared" si="2"/>
        <v>13.076591464290846</v>
      </c>
      <c r="H21" s="140">
        <v>84.6</v>
      </c>
      <c r="I21" s="141">
        <v>111.5</v>
      </c>
    </row>
    <row r="22" spans="1:9" ht="15">
      <c r="A22" s="211" t="s">
        <v>183</v>
      </c>
      <c r="B22" s="211"/>
      <c r="C22" s="169">
        <f>SUM(C15:C21)</f>
        <v>1489.92</v>
      </c>
      <c r="D22" s="173">
        <f>SUM(D15:D21)</f>
        <v>1299.22</v>
      </c>
      <c r="E22" s="169">
        <f t="shared" si="1"/>
        <v>87.20065506872852</v>
      </c>
      <c r="F22" s="169">
        <f>SUM(F15:F21)</f>
        <v>190.7</v>
      </c>
      <c r="G22" s="169">
        <f t="shared" si="2"/>
        <v>12.799344931271476</v>
      </c>
      <c r="H22" s="174" t="s">
        <v>180</v>
      </c>
      <c r="I22" s="175" t="s">
        <v>180</v>
      </c>
    </row>
    <row r="23" spans="1:9" ht="15">
      <c r="A23" s="162" t="s">
        <v>170</v>
      </c>
      <c r="B23" s="109" t="s">
        <v>184</v>
      </c>
      <c r="C23" s="183">
        <v>190.15</v>
      </c>
      <c r="D23" s="183">
        <f aca="true" t="shared" si="4" ref="D23:D29">C23-F23</f>
        <v>165.65</v>
      </c>
      <c r="E23" s="182">
        <f aca="true" t="shared" si="5" ref="E23:E30">D23/C23*100</f>
        <v>87.11543518275046</v>
      </c>
      <c r="F23" s="183">
        <v>24.5</v>
      </c>
      <c r="G23" s="187">
        <f aca="true" t="shared" si="6" ref="G23:G30">F23/C23*100</f>
        <v>12.884564817249538</v>
      </c>
      <c r="H23" s="183">
        <v>84.6</v>
      </c>
      <c r="I23" s="184">
        <v>109.8</v>
      </c>
    </row>
    <row r="24" spans="1:9" ht="15">
      <c r="A24" s="164" t="s">
        <v>172</v>
      </c>
      <c r="B24" s="110" t="s">
        <v>140</v>
      </c>
      <c r="C24" s="189">
        <v>193.61</v>
      </c>
      <c r="D24" s="188">
        <f t="shared" si="4"/>
        <v>169.01000000000002</v>
      </c>
      <c r="E24" s="188">
        <f t="shared" si="5"/>
        <v>87.29404472909458</v>
      </c>
      <c r="F24" s="189">
        <v>24.6</v>
      </c>
      <c r="G24" s="192">
        <f t="shared" si="6"/>
        <v>12.705955270905427</v>
      </c>
      <c r="H24" s="189">
        <v>84.6</v>
      </c>
      <c r="I24" s="190">
        <v>107.9</v>
      </c>
    </row>
    <row r="25" spans="1:9" ht="15">
      <c r="A25" s="164" t="s">
        <v>173</v>
      </c>
      <c r="B25" s="121" t="s">
        <v>141</v>
      </c>
      <c r="C25" s="189">
        <v>217.19</v>
      </c>
      <c r="D25" s="188">
        <f t="shared" si="4"/>
        <v>189.69</v>
      </c>
      <c r="E25" s="188">
        <f t="shared" si="5"/>
        <v>87.3382752428749</v>
      </c>
      <c r="F25" s="189">
        <v>27.5</v>
      </c>
      <c r="G25" s="192">
        <f t="shared" si="6"/>
        <v>12.661724757125098</v>
      </c>
      <c r="H25" s="189">
        <v>84.2</v>
      </c>
      <c r="I25" s="190">
        <v>105.8</v>
      </c>
    </row>
    <row r="26" spans="1:9" ht="15">
      <c r="A26" s="164" t="s">
        <v>174</v>
      </c>
      <c r="B26" s="120" t="s">
        <v>142</v>
      </c>
      <c r="C26" s="189">
        <v>218.98</v>
      </c>
      <c r="D26" s="188">
        <f t="shared" si="4"/>
        <v>190.38</v>
      </c>
      <c r="E26" s="188">
        <f t="shared" si="5"/>
        <v>86.93944652479678</v>
      </c>
      <c r="F26" s="189">
        <v>28.6</v>
      </c>
      <c r="G26" s="192">
        <f t="shared" si="6"/>
        <v>13.060553475203216</v>
      </c>
      <c r="H26" s="189">
        <v>83.9</v>
      </c>
      <c r="I26" s="190">
        <v>103.3</v>
      </c>
    </row>
    <row r="27" spans="1:9" ht="15">
      <c r="A27" s="164" t="s">
        <v>175</v>
      </c>
      <c r="B27" s="120" t="s">
        <v>143</v>
      </c>
      <c r="C27" s="189">
        <v>219.26</v>
      </c>
      <c r="D27" s="188">
        <f t="shared" si="4"/>
        <v>191.06</v>
      </c>
      <c r="E27" s="188">
        <f t="shared" si="5"/>
        <v>87.13855696433458</v>
      </c>
      <c r="F27" s="189">
        <v>28.2</v>
      </c>
      <c r="G27" s="192">
        <f t="shared" si="6"/>
        <v>12.86144303566542</v>
      </c>
      <c r="H27" s="189">
        <v>83.5</v>
      </c>
      <c r="I27" s="190">
        <v>101.1</v>
      </c>
    </row>
    <row r="28" spans="1:9" ht="15">
      <c r="A28" s="164" t="s">
        <v>176</v>
      </c>
      <c r="B28" s="120" t="s">
        <v>144</v>
      </c>
      <c r="C28" s="189">
        <v>219.62</v>
      </c>
      <c r="D28" s="189">
        <f t="shared" si="4"/>
        <v>189.52</v>
      </c>
      <c r="E28" s="188">
        <f t="shared" si="5"/>
        <v>86.29450869684</v>
      </c>
      <c r="F28" s="189">
        <v>30.1</v>
      </c>
      <c r="G28" s="190">
        <f t="shared" si="6"/>
        <v>13.705491303160002</v>
      </c>
      <c r="H28" s="189">
        <v>83.2</v>
      </c>
      <c r="I28" s="190">
        <v>99.5</v>
      </c>
    </row>
    <row r="29" spans="1:9" ht="15">
      <c r="A29" s="167" t="s">
        <v>177</v>
      </c>
      <c r="B29" s="151" t="s">
        <v>185</v>
      </c>
      <c r="C29" s="198">
        <v>211.57</v>
      </c>
      <c r="D29" s="198">
        <f t="shared" si="4"/>
        <v>183.87</v>
      </c>
      <c r="E29" s="199">
        <f t="shared" si="5"/>
        <v>86.90740653211704</v>
      </c>
      <c r="F29" s="198">
        <v>27.7</v>
      </c>
      <c r="G29" s="200">
        <f t="shared" si="6"/>
        <v>13.09259346788297</v>
      </c>
      <c r="H29" s="198">
        <v>83.1</v>
      </c>
      <c r="I29" s="201">
        <v>97.9</v>
      </c>
    </row>
    <row r="30" spans="1:9" ht="15">
      <c r="A30" s="211" t="s">
        <v>186</v>
      </c>
      <c r="B30" s="211"/>
      <c r="C30" s="169">
        <f>SUM(C23:C29)</f>
        <v>1470.3799999999999</v>
      </c>
      <c r="D30" s="169">
        <f>SUM(D23:D29)</f>
        <v>1279.1799999999998</v>
      </c>
      <c r="E30" s="169">
        <f t="shared" si="5"/>
        <v>86.9965587127137</v>
      </c>
      <c r="F30" s="169">
        <f>SUM(F23:F29)</f>
        <v>191.19999999999996</v>
      </c>
      <c r="G30" s="169">
        <f t="shared" si="6"/>
        <v>13.003441287286277</v>
      </c>
      <c r="H30" s="176" t="s">
        <v>180</v>
      </c>
      <c r="I30" s="176" t="s">
        <v>180</v>
      </c>
    </row>
    <row r="31" spans="1:9" ht="15">
      <c r="A31" s="162" t="s">
        <v>170</v>
      </c>
      <c r="B31" s="109" t="s">
        <v>187</v>
      </c>
      <c r="C31" s="184">
        <v>191.75</v>
      </c>
      <c r="D31" s="183">
        <f aca="true" t="shared" si="7" ref="D31:D37">C31-F31</f>
        <v>163.95</v>
      </c>
      <c r="E31" s="182">
        <f aca="true" t="shared" si="8" ref="E31:E38">D31/C31*100</f>
        <v>85.50195567144719</v>
      </c>
      <c r="F31" s="183">
        <v>27.8</v>
      </c>
      <c r="G31" s="187">
        <f aca="true" t="shared" si="9" ref="G31:G38">F31/C31*100</f>
        <v>14.498044328552803</v>
      </c>
      <c r="H31" s="183">
        <v>83.2</v>
      </c>
      <c r="I31" s="183">
        <v>97</v>
      </c>
    </row>
    <row r="32" spans="1:9" ht="15">
      <c r="A32" s="164" t="s">
        <v>172</v>
      </c>
      <c r="B32" s="121" t="s">
        <v>145</v>
      </c>
      <c r="C32" s="190">
        <v>214.52</v>
      </c>
      <c r="D32" s="188">
        <f t="shared" si="7"/>
        <v>185.92000000000002</v>
      </c>
      <c r="E32" s="188">
        <f t="shared" si="8"/>
        <v>86.66790975200448</v>
      </c>
      <c r="F32" s="189">
        <v>28.6</v>
      </c>
      <c r="G32" s="192">
        <f t="shared" si="9"/>
        <v>13.332090247995525</v>
      </c>
      <c r="H32" s="189">
        <v>83</v>
      </c>
      <c r="I32" s="189">
        <v>96.2</v>
      </c>
    </row>
    <row r="33" spans="1:9" ht="15">
      <c r="A33" s="164" t="s">
        <v>173</v>
      </c>
      <c r="B33" s="121" t="s">
        <v>146</v>
      </c>
      <c r="C33" s="190">
        <v>212.95</v>
      </c>
      <c r="D33" s="188">
        <f t="shared" si="7"/>
        <v>184.95</v>
      </c>
      <c r="E33" s="188">
        <f t="shared" si="8"/>
        <v>86.85137356186898</v>
      </c>
      <c r="F33" s="189">
        <v>28</v>
      </c>
      <c r="G33" s="192">
        <f t="shared" si="9"/>
        <v>13.148626438131018</v>
      </c>
      <c r="H33" s="189">
        <v>83.2</v>
      </c>
      <c r="I33" s="189">
        <v>96.2</v>
      </c>
    </row>
    <row r="34" spans="1:9" ht="15">
      <c r="A34" s="164" t="s">
        <v>174</v>
      </c>
      <c r="B34" s="121" t="s">
        <v>147</v>
      </c>
      <c r="C34" s="190">
        <v>212.95</v>
      </c>
      <c r="D34" s="188">
        <f t="shared" si="7"/>
        <v>186.14999999999998</v>
      </c>
      <c r="E34" s="188">
        <f t="shared" si="8"/>
        <v>87.41488612350317</v>
      </c>
      <c r="F34" s="189">
        <v>26.8</v>
      </c>
      <c r="G34" s="192">
        <f t="shared" si="9"/>
        <v>12.58511387649683</v>
      </c>
      <c r="H34" s="189">
        <v>83.6</v>
      </c>
      <c r="I34" s="189">
        <v>97.3</v>
      </c>
    </row>
    <row r="35" spans="1:9" ht="15">
      <c r="A35" s="164" t="s">
        <v>175</v>
      </c>
      <c r="B35" s="121" t="s">
        <v>148</v>
      </c>
      <c r="C35" s="190">
        <v>212.04</v>
      </c>
      <c r="D35" s="188">
        <f t="shared" si="7"/>
        <v>186.14</v>
      </c>
      <c r="E35" s="188">
        <f t="shared" si="8"/>
        <v>87.78532352386343</v>
      </c>
      <c r="F35" s="189">
        <v>25.9</v>
      </c>
      <c r="G35" s="192">
        <f t="shared" si="9"/>
        <v>12.214676476136578</v>
      </c>
      <c r="H35" s="189">
        <v>84.1</v>
      </c>
      <c r="I35" s="189">
        <v>99</v>
      </c>
    </row>
    <row r="36" spans="1:9" ht="15">
      <c r="A36" s="164" t="s">
        <v>176</v>
      </c>
      <c r="B36" s="121" t="s">
        <v>149</v>
      </c>
      <c r="C36" s="190">
        <v>211.07</v>
      </c>
      <c r="D36" s="188">
        <f t="shared" si="7"/>
        <v>186.47</v>
      </c>
      <c r="E36" s="188">
        <f t="shared" si="8"/>
        <v>88.34509878239447</v>
      </c>
      <c r="F36" s="189">
        <v>24.6</v>
      </c>
      <c r="G36" s="192">
        <f t="shared" si="9"/>
        <v>11.654901217605534</v>
      </c>
      <c r="H36" s="189">
        <v>84.5</v>
      </c>
      <c r="I36" s="189">
        <v>100.6</v>
      </c>
    </row>
    <row r="37" spans="1:9" ht="15">
      <c r="A37" s="167" t="s">
        <v>177</v>
      </c>
      <c r="B37" s="172" t="s">
        <v>188</v>
      </c>
      <c r="C37" s="201">
        <v>203.13</v>
      </c>
      <c r="D37" s="199">
        <f t="shared" si="7"/>
        <v>178.82999999999998</v>
      </c>
      <c r="E37" s="199">
        <f t="shared" si="8"/>
        <v>88.03721754541426</v>
      </c>
      <c r="F37" s="198">
        <v>24.3</v>
      </c>
      <c r="G37" s="200">
        <f t="shared" si="9"/>
        <v>11.962782454585733</v>
      </c>
      <c r="H37" s="202">
        <v>84.8</v>
      </c>
      <c r="I37" s="202">
        <v>101.5</v>
      </c>
    </row>
    <row r="38" spans="1:9" ht="15">
      <c r="A38" s="211" t="s">
        <v>189</v>
      </c>
      <c r="B38" s="211"/>
      <c r="C38" s="169">
        <f>SUM(C31:C37)</f>
        <v>1458.4099999999999</v>
      </c>
      <c r="D38" s="169">
        <f>SUM(D31:D37)</f>
        <v>1272.4099999999999</v>
      </c>
      <c r="E38" s="169">
        <f t="shared" si="8"/>
        <v>87.24638476148682</v>
      </c>
      <c r="F38" s="169">
        <f>SUM(F31:F37)</f>
        <v>186</v>
      </c>
      <c r="G38" s="169">
        <f t="shared" si="9"/>
        <v>12.753615238513177</v>
      </c>
      <c r="H38" s="177" t="s">
        <v>180</v>
      </c>
      <c r="I38" s="178" t="s">
        <v>180</v>
      </c>
    </row>
    <row r="39" spans="1:9" ht="15">
      <c r="A39" s="162" t="s">
        <v>170</v>
      </c>
      <c r="B39" s="109" t="s">
        <v>190</v>
      </c>
      <c r="C39" s="119"/>
      <c r="D39" s="118"/>
      <c r="E39" s="115"/>
      <c r="F39" s="118"/>
      <c r="G39" s="119"/>
      <c r="H39" s="115"/>
      <c r="I39" s="118"/>
    </row>
    <row r="40" spans="1:9" ht="15">
      <c r="A40" s="164" t="s">
        <v>172</v>
      </c>
      <c r="B40" s="121" t="s">
        <v>150</v>
      </c>
      <c r="C40" s="114"/>
      <c r="D40" s="112"/>
      <c r="E40" s="112"/>
      <c r="F40" s="113"/>
      <c r="G40" s="114"/>
      <c r="H40" s="112"/>
      <c r="I40" s="113"/>
    </row>
    <row r="41" spans="1:9" ht="15">
      <c r="A41" s="164" t="s">
        <v>173</v>
      </c>
      <c r="B41" s="120" t="s">
        <v>151</v>
      </c>
      <c r="C41" s="114"/>
      <c r="D41" s="112"/>
      <c r="E41" s="112"/>
      <c r="F41" s="113"/>
      <c r="G41" s="114"/>
      <c r="H41" s="112"/>
      <c r="I41" s="113"/>
    </row>
    <row r="42" spans="1:9" ht="15">
      <c r="A42" s="164" t="s">
        <v>174</v>
      </c>
      <c r="B42" s="120" t="s">
        <v>126</v>
      </c>
      <c r="C42" s="114"/>
      <c r="D42" s="112"/>
      <c r="E42" s="166"/>
      <c r="F42" s="113"/>
      <c r="G42" s="114"/>
      <c r="H42" s="112"/>
      <c r="I42" s="113"/>
    </row>
    <row r="43" spans="1:9" ht="15">
      <c r="A43" s="164" t="s">
        <v>175</v>
      </c>
      <c r="B43" s="120" t="s">
        <v>128</v>
      </c>
      <c r="C43" s="114"/>
      <c r="D43" s="112"/>
      <c r="E43" s="166"/>
      <c r="F43" s="113"/>
      <c r="G43" s="114"/>
      <c r="H43" s="112"/>
      <c r="I43" s="113"/>
    </row>
    <row r="44" spans="1:9" ht="15">
      <c r="A44" s="164" t="s">
        <v>176</v>
      </c>
      <c r="B44" s="120" t="s">
        <v>130</v>
      </c>
      <c r="C44" s="114"/>
      <c r="D44" s="112"/>
      <c r="E44" s="166"/>
      <c r="F44" s="113"/>
      <c r="G44" s="114"/>
      <c r="H44" s="112"/>
      <c r="I44" s="113"/>
    </row>
    <row r="45" spans="1:9" ht="15">
      <c r="A45" s="167" t="s">
        <v>177</v>
      </c>
      <c r="B45" s="151" t="s">
        <v>132</v>
      </c>
      <c r="C45" s="141"/>
      <c r="D45" s="2"/>
      <c r="E45" s="2"/>
      <c r="F45" s="140"/>
      <c r="G45" s="147"/>
      <c r="H45" s="179"/>
      <c r="I45" s="168"/>
    </row>
    <row r="46" spans="1:9" ht="15">
      <c r="A46" s="212" t="s">
        <v>191</v>
      </c>
      <c r="B46" s="212"/>
      <c r="C46" s="180">
        <f>SUM(C39:C45)</f>
        <v>0</v>
      </c>
      <c r="D46" s="173">
        <f>SUM(D39:D45)</f>
        <v>0</v>
      </c>
      <c r="E46" s="169" t="s">
        <v>18</v>
      </c>
      <c r="F46" s="173">
        <f>SUM(F39:F45)</f>
        <v>0</v>
      </c>
      <c r="G46" s="169" t="s">
        <v>18</v>
      </c>
      <c r="H46" s="177" t="s">
        <v>180</v>
      </c>
      <c r="I46" s="178" t="s">
        <v>180</v>
      </c>
    </row>
    <row r="47" spans="1:9" ht="15">
      <c r="A47" s="213" t="s">
        <v>192</v>
      </c>
      <c r="B47" s="213"/>
      <c r="C47" s="180">
        <f>C14+C22+C30+C38+C46-C7-C42-C43-C44-C45</f>
        <v>5665.66</v>
      </c>
      <c r="D47" s="180">
        <f>D8+D9+D10+D11+D12+D3+E10+D14+D22+D30+D38+D46-D7-D8-D9-D10-D11-D42-D43-D44-D45</f>
        <v>5218.068858984613</v>
      </c>
      <c r="E47" s="180">
        <f>D47/C47*100</f>
        <v>92.09992938130091</v>
      </c>
      <c r="F47" s="180">
        <f>F14+F22+F30+F38+F46-F7-F42-F43-F44-F45</f>
        <v>727.6999999999999</v>
      </c>
      <c r="G47" s="169">
        <f>F47/C47*100</f>
        <v>12.844046412951005</v>
      </c>
      <c r="H47" s="181"/>
      <c r="I47" s="181"/>
    </row>
  </sheetData>
  <sheetProtection selectLockedCells="1" selectUnlockedCells="1"/>
  <mergeCells count="10">
    <mergeCell ref="A30:B30"/>
    <mergeCell ref="A38:B38"/>
    <mergeCell ref="A46:B46"/>
    <mergeCell ref="A47:B47"/>
    <mergeCell ref="A1:I1"/>
    <mergeCell ref="A5:B6"/>
    <mergeCell ref="D5:E5"/>
    <mergeCell ref="F5:G5"/>
    <mergeCell ref="A14:B14"/>
    <mergeCell ref="A22:B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2021-11-21T21:32:59Z</dcterms:created>
  <dcterms:modified xsi:type="dcterms:W3CDTF">2021-11-28T21:28:55Z</dcterms:modified>
  <cp:category/>
  <cp:version/>
  <cp:contentType/>
  <cp:contentStatus/>
</cp:coreProperties>
</file>